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Z:\LICITAÇÕES\EDITAIS DE PREGÃO ELETRÔNICO\Editais de Pregão Eletrônico 2025\Obras Drenagem Nascente Córrego Tijuco Preto - Proc 0585-25 - Ampla\"/>
    </mc:Choice>
  </mc:AlternateContent>
  <bookViews>
    <workbookView xWindow="0" yWindow="0" windowWidth="28800" windowHeight="12435"/>
  </bookViews>
  <sheets>
    <sheet name="Plan._orçamento" sheetId="2" r:id="rId1"/>
    <sheet name="Plan._orçamento (2)" sheetId="3" r:id="rId2"/>
  </sheets>
  <definedNames>
    <definedName name="_xlnm.Print_Area" localSheetId="0">Plan._orçamento!$A$1:$I$71</definedName>
    <definedName name="_xlnm.Print_Area" localSheetId="1">'Plan._orçamento (2)'!$A$1:$J$37</definedName>
    <definedName name="DESONERACAO" localSheetId="1" hidden="1">IF(OR('Plan._orçamento (2)'!Import.Desoneracao="DESONERADO",'Plan._orçamento (2)'!Import.Desoneracao="SIM"),"SIM","NÃO")</definedName>
    <definedName name="DESONERACAO" hidden="1">IF(OR(Import.Desoneracao="DESONERADO",Import.Desoneracao="SIM"),"SIM","NÃO")</definedName>
    <definedName name="Import.Desoneracao" localSheetId="1" hidden="1">OFFSET(#REF!,0,-1)</definedName>
    <definedName name="Import.Desoneracao" hidden="1">OFFSET(#REF!,0,-1)</definedName>
    <definedName name="ORÇAMENTO.BancoRef" localSheetId="1" hidden="1">'Plan._orçamento (2)'!$D$9</definedName>
    <definedName name="ORÇAMENTO.BancoRef" hidden="1">Plan._orçamento!$F$9</definedName>
    <definedName name="REFERENCIA.Desonerado" localSheetId="1" hidden="1">IF(ISNUMBER('Plan._orçamento (2)'!$AF1),VALUE(OFFSET(INDIRECT('Plan._orçamento (2)'!ORÇAMENTO.BancoRef),'Plan._orçamento (2)'!$AF1-1,5,1)),0)</definedName>
    <definedName name="REFERENCIA.Desonerado" hidden="1">IF(ISNUMBER(Plan._orçamento!$AF1),VALUE(OFFSET(INDIRECT(ORÇAMENTO.BancoRef),Plan._orçamento!$AF1-1,5,1)),0)</definedName>
    <definedName name="REFERENCIA.NaoDesonerado" localSheetId="1" hidden="1">IF(ISNUMBER('Plan._orçamento (2)'!$AF1),VALUE(OFFSET(INDIRECT('Plan._orçamento (2)'!ORÇAMENTO.BancoRef),'Plan._orçamento (2)'!$AF1-1,6,1)),0)</definedName>
    <definedName name="REFERENCIA.NaoDesonerado" hidden="1">IF(ISNUMBER(Plan._orçamento!$AF1),VALUE(OFFSET(INDIRECT(ORÇAMENTO.BancoRef),Plan._orçamento!$AF1-1,6,1)),0)</definedName>
    <definedName name="_xlnm.Print_Titles" localSheetId="0">Plan._orçamento!$3:$6</definedName>
    <definedName name="_xlnm.Print_Titles" localSheetId="1">'Plan._orçamento (2)'!$3:$6</definedName>
  </definedNames>
  <calcPr calcId="152511"/>
</workbook>
</file>

<file path=xl/calcChain.xml><?xml version="1.0" encoding="utf-8"?>
<calcChain xmlns="http://schemas.openxmlformats.org/spreadsheetml/2006/main">
  <c r="E70" i="2" l="1"/>
  <c r="I37" i="3" l="1"/>
  <c r="F35" i="3"/>
  <c r="G35" i="3" s="1"/>
  <c r="G34" i="3" s="1"/>
  <c r="F33" i="3"/>
  <c r="G33" i="3" s="1"/>
  <c r="G32" i="3" s="1"/>
  <c r="F31" i="3"/>
  <c r="G31" i="3" s="1"/>
  <c r="F30" i="3"/>
  <c r="G30" i="3" s="1"/>
  <c r="F29" i="3"/>
  <c r="G29" i="3" s="1"/>
  <c r="F28" i="3"/>
  <c r="G28" i="3" s="1"/>
  <c r="F27" i="3"/>
  <c r="G27" i="3" s="1"/>
  <c r="F26" i="3"/>
  <c r="G26" i="3" s="1"/>
  <c r="F25" i="3"/>
  <c r="G25" i="3" s="1"/>
  <c r="F24" i="3"/>
  <c r="G24" i="3" s="1"/>
  <c r="F23" i="3"/>
  <c r="G23" i="3" s="1"/>
  <c r="F22" i="3"/>
  <c r="G22" i="3" s="1"/>
  <c r="F21" i="3"/>
  <c r="G21" i="3" s="1"/>
  <c r="F20" i="3"/>
  <c r="G20" i="3" s="1"/>
  <c r="F19" i="3"/>
  <c r="G19" i="3" s="1"/>
  <c r="F18" i="3"/>
  <c r="G18" i="3" s="1"/>
  <c r="F17" i="3"/>
  <c r="G17" i="3" s="1"/>
  <c r="F16" i="3"/>
  <c r="G16" i="3" s="1"/>
  <c r="F14" i="3"/>
  <c r="G14" i="3" s="1"/>
  <c r="F13" i="3"/>
  <c r="G13" i="3" s="1"/>
  <c r="F12" i="3"/>
  <c r="G12" i="3" s="1"/>
  <c r="F11" i="3"/>
  <c r="G11" i="3" s="1"/>
  <c r="F10" i="3"/>
  <c r="G10" i="3" s="1"/>
  <c r="F9" i="3"/>
  <c r="G9" i="3" s="1"/>
  <c r="F8" i="3"/>
  <c r="G8" i="3" s="1"/>
  <c r="L6" i="3" l="1"/>
  <c r="G7" i="3"/>
  <c r="G15" i="3"/>
  <c r="H53" i="2"/>
  <c r="I53" i="2" s="1"/>
  <c r="I52" i="2" s="1"/>
  <c r="J15" i="3" l="1"/>
  <c r="J34" i="3"/>
  <c r="J32" i="3"/>
  <c r="J7" i="3"/>
  <c r="J37" i="3"/>
  <c r="G37" i="3"/>
  <c r="H7" i="3" s="1"/>
  <c r="H38" i="2"/>
  <c r="H8" i="2" l="1"/>
  <c r="H42" i="2" l="1"/>
  <c r="I42" i="2" s="1"/>
  <c r="H49" i="2"/>
  <c r="I49" i="2" s="1"/>
  <c r="H50" i="2"/>
  <c r="I50" i="2" s="1"/>
  <c r="H51" i="2"/>
  <c r="I51" i="2" s="1"/>
  <c r="H41" i="2"/>
  <c r="I41" i="2" s="1"/>
  <c r="H43" i="2"/>
  <c r="I43" i="2" s="1"/>
  <c r="H44" i="2"/>
  <c r="I44" i="2" s="1"/>
  <c r="H45" i="2"/>
  <c r="I45" i="2" s="1"/>
  <c r="H46" i="2"/>
  <c r="I46" i="2" s="1"/>
  <c r="H47" i="2"/>
  <c r="I47" i="2" s="1"/>
  <c r="H48" i="2"/>
  <c r="I48" i="2" s="1"/>
  <c r="H40" i="2"/>
  <c r="I40" i="2" s="1"/>
  <c r="H37" i="2"/>
  <c r="I37" i="2" s="1"/>
  <c r="H33" i="2"/>
  <c r="I33" i="2" s="1"/>
  <c r="H32" i="2"/>
  <c r="I32" i="2" s="1"/>
  <c r="H31" i="2"/>
  <c r="I31" i="2" s="1"/>
  <c r="H12" i="2"/>
  <c r="I12" i="2" s="1"/>
  <c r="H11" i="2"/>
  <c r="I11" i="2" s="1"/>
  <c r="H13" i="2"/>
  <c r="I13" i="2" s="1"/>
  <c r="H14" i="2"/>
  <c r="I14" i="2" s="1"/>
  <c r="I38" i="2" l="1"/>
  <c r="H39" i="2"/>
  <c r="I39" i="2" s="1"/>
  <c r="H27" i="2"/>
  <c r="I27" i="2" s="1"/>
  <c r="H21" i="2"/>
  <c r="I21" i="2" s="1"/>
  <c r="H20" i="2"/>
  <c r="I20" i="2" s="1"/>
  <c r="H22" i="2"/>
  <c r="I22" i="2" s="1"/>
  <c r="H23" i="2"/>
  <c r="I23" i="2" s="1"/>
  <c r="H24" i="2"/>
  <c r="I24" i="2" s="1"/>
  <c r="H25" i="2"/>
  <c r="I25" i="2" s="1"/>
  <c r="H19" i="2"/>
  <c r="I19" i="2" s="1"/>
  <c r="H18" i="2"/>
  <c r="I18" i="2" s="1"/>
  <c r="H9" i="2"/>
  <c r="I9" i="2" s="1"/>
  <c r="H10" i="2"/>
  <c r="I10" i="2" s="1"/>
  <c r="H28" i="2"/>
  <c r="I28" i="2" s="1"/>
  <c r="H29" i="2"/>
  <c r="I29" i="2" s="1"/>
  <c r="H30" i="2"/>
  <c r="I30" i="2" s="1"/>
  <c r="H34" i="2"/>
  <c r="I34" i="2" s="1"/>
  <c r="H55" i="2"/>
  <c r="I55" i="2" s="1"/>
  <c r="I54" i="2" s="1"/>
  <c r="H36" i="2"/>
  <c r="I36" i="2" s="1"/>
  <c r="H17" i="2"/>
  <c r="I17" i="2" s="1"/>
  <c r="I8" i="2"/>
  <c r="I35" i="2" l="1"/>
  <c r="I26" i="2"/>
  <c r="I16" i="2"/>
  <c r="I7" i="2"/>
  <c r="I15" i="2" l="1"/>
  <c r="I56" i="2" s="1"/>
</calcChain>
</file>

<file path=xl/sharedStrings.xml><?xml version="1.0" encoding="utf-8"?>
<sst xmlns="http://schemas.openxmlformats.org/spreadsheetml/2006/main" count="271" uniqueCount="141">
  <si>
    <t>Item</t>
  </si>
  <si>
    <t>Ref.</t>
  </si>
  <si>
    <t>Descrição dos Serviços</t>
  </si>
  <si>
    <t>Unidade</t>
  </si>
  <si>
    <t>Quantidade</t>
  </si>
  <si>
    <t>SERVIÇOS PRELIMINARES</t>
  </si>
  <si>
    <t>1.1</t>
  </si>
  <si>
    <t>1.2</t>
  </si>
  <si>
    <t>1.3</t>
  </si>
  <si>
    <t>1.5</t>
  </si>
  <si>
    <t xml:space="preserve">ASSUNTO: </t>
  </si>
  <si>
    <t xml:space="preserve">OBRA: </t>
  </si>
  <si>
    <t xml:space="preserve">LOCAL: </t>
  </si>
  <si>
    <t xml:space="preserve">B.D.I.: </t>
  </si>
  <si>
    <t>Cod.</t>
  </si>
  <si>
    <t>1.4</t>
  </si>
  <si>
    <t>Preço Unitário com BDI</t>
  </si>
  <si>
    <t>Preço Unitário sem BDI</t>
  </si>
  <si>
    <t>Preço Total
com BDI</t>
  </si>
  <si>
    <t>DRENAGEM DE ÁGUAS PLUVIAIS</t>
  </si>
  <si>
    <t>M3</t>
  </si>
  <si>
    <t>M3XKM</t>
  </si>
  <si>
    <t>M2</t>
  </si>
  <si>
    <t>2.1</t>
  </si>
  <si>
    <t>2.1.1</t>
  </si>
  <si>
    <t>2.1.2</t>
  </si>
  <si>
    <t>2.1.3</t>
  </si>
  <si>
    <t>2.1.4</t>
  </si>
  <si>
    <t>2.1.5</t>
  </si>
  <si>
    <t>2.1.7</t>
  </si>
  <si>
    <t>2.1.8</t>
  </si>
  <si>
    <t>2.1.9</t>
  </si>
  <si>
    <t>2.2</t>
  </si>
  <si>
    <t>2.2.1</t>
  </si>
  <si>
    <t>2.2.2</t>
  </si>
  <si>
    <t>2.2.3</t>
  </si>
  <si>
    <t>2.2.4</t>
  </si>
  <si>
    <t>2.2.5</t>
  </si>
  <si>
    <t>2.3</t>
  </si>
  <si>
    <t>2.3.1</t>
  </si>
  <si>
    <t>2.3.2</t>
  </si>
  <si>
    <t>2.3.3</t>
  </si>
  <si>
    <t>3.1</t>
  </si>
  <si>
    <t>COMPOSIÇÃO DO B.D.I. (ACORDÃO  2622/2013-TCU)</t>
  </si>
  <si>
    <t>ÍTEM COMPONENTE</t>
  </si>
  <si>
    <t>VALOR %</t>
  </si>
  <si>
    <t>Garantia</t>
  </si>
  <si>
    <t>Risco</t>
  </si>
  <si>
    <t>Despesas Financeiras</t>
  </si>
  <si>
    <t>Administração Central</t>
  </si>
  <si>
    <t>Lucro</t>
  </si>
  <si>
    <t>Tributos</t>
  </si>
  <si>
    <t>Valor total do B.D.I.</t>
  </si>
  <si>
    <r>
      <rPr>
        <b/>
        <sz val="12"/>
        <rFont val="Calibri"/>
        <family val="2"/>
        <scheme val="minor"/>
      </rPr>
      <t>ORÇAMENTO</t>
    </r>
    <r>
      <rPr>
        <sz val="12"/>
        <rFont val="Calibri"/>
        <family val="2"/>
        <scheme val="minor"/>
      </rPr>
      <t>: MATERIAIS, MÃO DE OBRA, EQUIPAMENTOS E FERRAMENTAS</t>
    </r>
  </si>
  <si>
    <t>________________________________________________</t>
  </si>
  <si>
    <r>
      <rPr>
        <b/>
        <sz val="11"/>
        <color theme="1"/>
        <rFont val="Calibri"/>
        <family val="2"/>
        <scheme val="minor"/>
      </rPr>
      <t>Eng. civil :</t>
    </r>
    <r>
      <rPr>
        <sz val="11"/>
        <color theme="1"/>
        <rFont val="Calibri"/>
        <family val="2"/>
        <scheme val="minor"/>
      </rPr>
      <t xml:space="preserve"> Paulo Henrique Silva Leme</t>
    </r>
  </si>
  <si>
    <r>
      <rPr>
        <b/>
        <sz val="11"/>
        <color theme="1"/>
        <rFont val="Calibri"/>
        <family val="2"/>
        <scheme val="minor"/>
      </rPr>
      <t>CREA-SP :</t>
    </r>
    <r>
      <rPr>
        <sz val="11"/>
        <color theme="1"/>
        <rFont val="Calibri"/>
        <family val="2"/>
        <scheme val="minor"/>
      </rPr>
      <t xml:space="preserve"> 5061408430</t>
    </r>
  </si>
  <si>
    <t>UN. x MÊS</t>
  </si>
  <si>
    <t>PLACA DE OBRAS</t>
  </si>
  <si>
    <t>EQUIPE DE TOPOGRAFIA PARA LOCAÇÃO E ACOMPANHAMENTO DA OBRA</t>
  </si>
  <si>
    <t>H</t>
  </si>
  <si>
    <t>LIMPEZA MANUAL DO TERRENO</t>
  </si>
  <si>
    <t>TRANSPORTE COM CAMINHÃO BASCULANTE DE 18 M³, EM VIA URBANA PAVIMENTADA, ATÉ DMT 30 KM</t>
  </si>
  <si>
    <t>PLANILHA ESTIMATIVA DE CUSTOS</t>
  </si>
  <si>
    <t>CONDOMÍNIO DOM BOSCO - SÃO CARLOS/SP</t>
  </si>
  <si>
    <t>ESCAVAÇÃO MECÂNICA PARA ABERTURA DE VALA</t>
  </si>
  <si>
    <t>TRANSPORTE COM CAMINHÃO BASCULANTE DE 18 m³, EM VIA URBANA PAVIMENTADA, DMT ATÉ 30 KM</t>
  </si>
  <si>
    <t>2.3.4</t>
  </si>
  <si>
    <t>2.3.5</t>
  </si>
  <si>
    <t>LIMPEZA FINAL DA OBRA</t>
  </si>
  <si>
    <t>DRENAGEM FINAL E DESÁGUE NO CÓRREGO TIJUCO PRETO</t>
  </si>
  <si>
    <t>2.3.6</t>
  </si>
  <si>
    <t>CARGA, MANOBRA E DESCARGA DE ENTULHO EM CAMINHÃO BASCULANTE DE 6M3 - CARGA COM ESCAVADEIRA HIDRÁULICA E DESCARGA LIVRE</t>
  </si>
  <si>
    <t>CANTEIRO DE OBRA - LOCAÇÃO DE CONTAINER</t>
  </si>
  <si>
    <t>CONTROLE TECNOLÓGICO DOS MATERIAIS E SERVIÇOS</t>
  </si>
  <si>
    <t>1.6</t>
  </si>
  <si>
    <t>1.7</t>
  </si>
  <si>
    <t>CAIXA DE PASSAGEM</t>
  </si>
  <si>
    <t>ESCAVAÇÃO MECANIZADA DE CAVAS OU VALAS COM PROFUNDIDADE ATÉ 4M</t>
  </si>
  <si>
    <t>CONCRETO C 10 PARA LASTRO</t>
  </si>
  <si>
    <t>CONCRETO USINADO, FCK = 30MPA</t>
  </si>
  <si>
    <t>AÇO CA-50</t>
  </si>
  <si>
    <t>KG</t>
  </si>
  <si>
    <t>FORMA PLANA COMUM PARA CONCRETO ARMADO</t>
  </si>
  <si>
    <t>REATERRO MANUAL DE VALAS COM COMPACTAÇÃO MECANIZADA</t>
  </si>
  <si>
    <t>CARGA, MANOBRA E DESCARGA DE SOLOS E MATERIAIS GRANULARES EM CAMINHÃO BASCULANTE 18M3 - CARGA COM ESCAVADEIRA HIDRÁULICA E DESCARGA LIVRE</t>
  </si>
  <si>
    <t>2.1.10</t>
  </si>
  <si>
    <t>DRENAGEM COM TUBOS DE CONCRETO</t>
  </si>
  <si>
    <t>ESCORAMENTO DESCONTÍNUO</t>
  </si>
  <si>
    <t>ESCORAMENTO CONTÍNUO</t>
  </si>
  <si>
    <t>LASTRO DE BRITA 2 SOB TUBOS COM LANÇAMENTO MANUAL, ESPESSURA 15CM</t>
  </si>
  <si>
    <t>FORNECIMENTO E ASSENTAMENTO DE TUBO DE CONCRETO CLASSE PA-2, Ø800MM</t>
  </si>
  <si>
    <t>M</t>
  </si>
  <si>
    <t>2.2.6</t>
  </si>
  <si>
    <t>2.2.7</t>
  </si>
  <si>
    <t>2.2.8</t>
  </si>
  <si>
    <t>ESCADA HIDRÁULICA, CAIXA DE DISSIPAÇÃO E CANAL - GABIÕES</t>
  </si>
  <si>
    <t>ESCAVAÇÃO MECANIZADA DE CAVAS OU VALAS COM PROFUNDIDADE ATÉ 3M</t>
  </si>
  <si>
    <t>LASTRO E/OU FUNDAÇÃO EM RACHÃO MECANIZADO</t>
  </si>
  <si>
    <t>LASTRO DE BRITA 2 SOB CAIXA COM LANÇAMENTO MANUAL, ESPESSURA 15CM</t>
  </si>
  <si>
    <t>2.3.7</t>
  </si>
  <si>
    <t>2.3.8</t>
  </si>
  <si>
    <t>2.3.9</t>
  </si>
  <si>
    <t>M3 X KM</t>
  </si>
  <si>
    <t>Silva Leme Engenharia</t>
  </si>
  <si>
    <t>2.3.10</t>
  </si>
  <si>
    <t>2.3.11</t>
  </si>
  <si>
    <t>2.3.12</t>
  </si>
  <si>
    <t>2.3.13</t>
  </si>
  <si>
    <t>2.3.14</t>
  </si>
  <si>
    <t>2.3.15</t>
  </si>
  <si>
    <t>2.3.16</t>
  </si>
  <si>
    <t>GABIAO TIPO CAIXA,ZN90/AL10,NBR 8964,H=1,00 M REVEST.POLI.ABRASAO MENOR QUE 12%</t>
  </si>
  <si>
    <t>GABIAO TP.COLCHAO,ZN90/AL10,NBR 8964,ESP.30CM,REVEST.POLIM.ABRAS.MENOR QUE 09%</t>
  </si>
  <si>
    <t xml:space="preserve">MANTA GEOTEXTIL NAO TECIDA RESISTENCIA LONGITUDINAL 10 KN/M                    </t>
  </si>
  <si>
    <t xml:space="preserve">ARAME PROTEGIDO COM POLIMERO PARA GABIAO, DIAMETRO 2,2 MM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</si>
  <si>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CONCRETO USINADO, FCK = 30 MPA</t>
  </si>
  <si>
    <t>CARGA, MANOBRA E DESCARGA DE SOLOS E MATERIAIS GRANULARES EM CAMINHÃO BASCULANTE 18 M³ - CARGA COM ESCAVADEIRA HIDRÁULICA (CAÇAMBA DE 1,20 M³ / 155 HP) E DESCARGA LIVRE (UNIDADE: M3). AF_07/2020</t>
  </si>
  <si>
    <t>TRANSPORTE COM CAMINHÃO BASCULANTE DE 18 M³, EM VIA URBANA PAVIMENTADA, DMT ATÉ 30 KM (UNIDADE: M3XKM). AF_07/2020</t>
  </si>
  <si>
    <t>REATERRO MANUAL DE VALAS, COM COMPACTADOR DE SOLOS DE PERCUSSÃO. AF_08/2023</t>
  </si>
  <si>
    <t xml:space="preserve">PLANTIO DE GRAMINEAS SEMENTE TELA BIODEG                                       </t>
  </si>
  <si>
    <t>FORRAÇÃO COM LÍRIO AMARELO, MÍNIMO 18 MUDAS / M² - H= 0,50 M</t>
  </si>
  <si>
    <t>FORRAÇÃO COM HERA INGLESA, MÍNIMO 18 MUDAS / M² - H= 0,15 M</t>
  </si>
  <si>
    <t>CONCRETO CICLÓPICO - FORNECIMENTO E APLICAÇÃO (COM 30% DE PEDRA RACHÃO), CONCRETO FCK 15 MPA</t>
  </si>
  <si>
    <r>
      <rPr>
        <b/>
        <sz val="12"/>
        <rFont val="Calibri"/>
        <family val="2"/>
        <scheme val="minor"/>
      </rPr>
      <t>REFERÊNCIA:</t>
    </r>
    <r>
      <rPr>
        <sz val="12"/>
        <rFont val="Calibri"/>
        <family val="2"/>
        <scheme val="minor"/>
      </rPr>
      <t xml:space="preserve">   SINAPI_Custo_Ref_Composicoes_Sintetico_SP_202412_Desonerado; SINAPI_Custo_Ref_Composicoes_Analitico_SP_202412_Desonerado;</t>
    </r>
  </si>
  <si>
    <t xml:space="preserve">                                SINAPI_Preco_Ref_Insumos_SP_122024_Desonerado;   CDHU 11_2024 Desonerado; DER_TPU_2024_10.</t>
  </si>
  <si>
    <t>São Carlos, fevereiro de 2025</t>
  </si>
  <si>
    <t>SERVIÇOS FINAIS</t>
  </si>
  <si>
    <t>4.1</t>
  </si>
  <si>
    <t xml:space="preserve">UN </t>
  </si>
  <si>
    <t xml:space="preserve">SERVIÇOS COMPLEMENTARES </t>
  </si>
  <si>
    <t>CARACTERIZAÇÃO AMBIENTAL DO EMPREENDIMENTO E ELABORAÇÃO DE RELATÓRIO TECNICO DE INTERVENÇÃO EM AREA PRESERVAÇÃO JUNTO À CETESB</t>
  </si>
  <si>
    <t>SERVIÇO AUTÔNOMO DE ÁGUA E ESGOTO</t>
  </si>
  <si>
    <t>BDI: 26,75%</t>
  </si>
  <si>
    <t>PESO DO ITEM (%)</t>
  </si>
  <si>
    <t>DISCRIMINAÇÃO</t>
  </si>
  <si>
    <t>TOTAL DO ITEM</t>
  </si>
  <si>
    <t>PESO (%)</t>
  </si>
  <si>
    <t>TOTAL GERAL</t>
  </si>
  <si>
    <t>PLANILHA ORÇAMENTÁRIA SINTÉTICA</t>
  </si>
  <si>
    <t>PLANILHA ORÇAMENTÁRIA - ANEXO 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</si>
</sst>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-416]mmmm\-yy;@"/>
    <numFmt numFmtId="165" formatCode="#,##0.00\ "/>
    <numFmt numFmtId="166" formatCode="_(* #,##0.00_);_(* \(#,##0.00\);_(* \-??_);_(@_)"/>
    <numFmt numFmtId="167" formatCode="_(&quot;R$ &quot;* #,##0.00_);_(&quot;R$ &quot;* \(#,##0.00\);_(&quot;R$ &quot;* \-??_);_(@_)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name val="Arial"/>
      <family val="1"/>
    </font>
    <font>
      <b/>
      <sz val="18"/>
      <name val="Arial"/>
      <family val="2"/>
    </font>
    <font>
      <sz val="22"/>
      <color rgb="FF003399"/>
      <name val="Myriad Pro"/>
      <family val="2"/>
    </font>
    <font>
      <sz val="14"/>
      <color rgb="FF003399"/>
      <name val="Myriad Pro"/>
      <family val="2"/>
    </font>
  </fonts>
  <fills count="10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20" fillId="0" borderId="0"/>
    <xf numFmtId="0" fontId="5" fillId="0" borderId="0"/>
    <xf numFmtId="166" fontId="5" fillId="0" borderId="0" applyBorder="0" applyProtection="0"/>
    <xf numFmtId="167" fontId="5" fillId="0" borderId="0" applyBorder="0" applyProtection="0"/>
    <xf numFmtId="9" fontId="5" fillId="0" borderId="0" applyBorder="0" applyProtection="0"/>
    <xf numFmtId="44" fontId="1" fillId="0" borderId="0" applyFont="0" applyFill="0" applyBorder="0" applyAlignment="0" applyProtection="0"/>
  </cellStyleXfs>
  <cellXfs count="162">
    <xf numFmtId="0" fontId="0" fillId="0" borderId="0" xfId="0"/>
    <xf numFmtId="0" fontId="7" fillId="0" borderId="0" xfId="0" applyFont="1" applyAlignment="1">
      <alignment vertical="center"/>
    </xf>
    <xf numFmtId="0" fontId="7" fillId="0" borderId="5" xfId="0" applyFont="1" applyBorder="1" applyAlignment="1">
      <alignment horizontal="right" vertical="center" indent="1"/>
    </xf>
    <xf numFmtId="0" fontId="0" fillId="0" borderId="0" xfId="0" applyFont="1"/>
    <xf numFmtId="0" fontId="0" fillId="0" borderId="0" xfId="0" applyFont="1" applyFill="1"/>
    <xf numFmtId="0" fontId="10" fillId="0" borderId="0" xfId="0" applyFont="1"/>
    <xf numFmtId="0" fontId="11" fillId="0" borderId="0" xfId="0" applyFont="1"/>
    <xf numFmtId="0" fontId="0" fillId="4" borderId="0" xfId="0" applyFont="1" applyFill="1"/>
    <xf numFmtId="0" fontId="4" fillId="0" borderId="6" xfId="0" applyFont="1" applyFill="1" applyBorder="1" applyAlignment="1" applyProtection="1">
      <alignment horizontal="center" vertical="center"/>
      <protection hidden="1"/>
    </xf>
    <xf numFmtId="0" fontId="4" fillId="0" borderId="6" xfId="0" applyFont="1" applyFill="1" applyBorder="1" applyAlignment="1" applyProtection="1">
      <alignment horizontal="left" vertical="center" wrapText="1" indent="2"/>
      <protection hidden="1"/>
    </xf>
    <xf numFmtId="43" fontId="4" fillId="0" borderId="6" xfId="1" applyFont="1" applyFill="1" applyBorder="1" applyAlignment="1" applyProtection="1">
      <alignment horizontal="center" vertical="center"/>
      <protection hidden="1"/>
    </xf>
    <xf numFmtId="0" fontId="4" fillId="0" borderId="7" xfId="0" applyFont="1" applyFill="1" applyBorder="1" applyAlignment="1" applyProtection="1">
      <alignment horizontal="center" vertical="center"/>
      <protection hidden="1"/>
    </xf>
    <xf numFmtId="0" fontId="4" fillId="0" borderId="7" xfId="0" applyFont="1" applyFill="1" applyBorder="1" applyAlignment="1" applyProtection="1">
      <alignment horizontal="left" vertical="center" wrapText="1" indent="2"/>
      <protection hidden="1"/>
    </xf>
    <xf numFmtId="43" fontId="4" fillId="0" borderId="7" xfId="1" applyFont="1" applyFill="1" applyBorder="1" applyAlignment="1" applyProtection="1">
      <alignment horizontal="center" vertical="center"/>
      <protection hidden="1"/>
    </xf>
    <xf numFmtId="0" fontId="0" fillId="0" borderId="0" xfId="0" applyBorder="1"/>
    <xf numFmtId="0" fontId="16" fillId="0" borderId="0" xfId="0" applyFont="1" applyBorder="1" applyAlignment="1">
      <alignment vertical="center"/>
    </xf>
    <xf numFmtId="0" fontId="17" fillId="6" borderId="2" xfId="0" applyFont="1" applyFill="1" applyBorder="1" applyAlignment="1">
      <alignment horizontal="center"/>
    </xf>
    <xf numFmtId="0" fontId="17" fillId="6" borderId="4" xfId="0" applyFont="1" applyFill="1" applyBorder="1" applyAlignment="1">
      <alignment horizontal="center"/>
    </xf>
    <xf numFmtId="0" fontId="17" fillId="0" borderId="1" xfId="0" applyFont="1" applyBorder="1"/>
    <xf numFmtId="0" fontId="13" fillId="0" borderId="1" xfId="0" applyFont="1" applyBorder="1" applyAlignment="1">
      <alignment horizontal="center"/>
    </xf>
    <xf numFmtId="0" fontId="18" fillId="0" borderId="9" xfId="0" applyFont="1" applyBorder="1"/>
    <xf numFmtId="10" fontId="10" fillId="0" borderId="10" xfId="0" applyNumberFormat="1" applyFont="1" applyBorder="1" applyAlignment="1">
      <alignment horizontal="center"/>
    </xf>
    <xf numFmtId="0" fontId="18" fillId="0" borderId="11" xfId="0" applyFont="1" applyBorder="1"/>
    <xf numFmtId="10" fontId="10" fillId="0" borderId="6" xfId="0" applyNumberFormat="1" applyFont="1" applyBorder="1" applyAlignment="1">
      <alignment horizontal="center"/>
    </xf>
    <xf numFmtId="0" fontId="18" fillId="0" borderId="12" xfId="0" applyFont="1" applyBorder="1"/>
    <xf numFmtId="10" fontId="10" fillId="0" borderId="13" xfId="0" applyNumberFormat="1" applyFont="1" applyBorder="1" applyAlignment="1">
      <alignment horizontal="center"/>
    </xf>
    <xf numFmtId="0" fontId="17" fillId="6" borderId="14" xfId="0" applyFont="1" applyFill="1" applyBorder="1"/>
    <xf numFmtId="10" fontId="13" fillId="0" borderId="14" xfId="0" applyNumberFormat="1" applyFont="1" applyBorder="1" applyAlignment="1">
      <alignment horizontal="center"/>
    </xf>
    <xf numFmtId="164" fontId="3" fillId="5" borderId="5" xfId="2" applyNumberFormat="1" applyFont="1" applyFill="1" applyBorder="1" applyAlignment="1" applyProtection="1">
      <alignment horizontal="center" vertical="center"/>
      <protection hidden="1"/>
    </xf>
    <xf numFmtId="4" fontId="3" fillId="5" borderId="5" xfId="2" applyNumberFormat="1" applyFont="1" applyFill="1" applyBorder="1" applyAlignment="1" applyProtection="1">
      <alignment horizontal="center" vertical="center"/>
      <protection hidden="1"/>
    </xf>
    <xf numFmtId="164" fontId="3" fillId="5" borderId="5" xfId="2" applyNumberFormat="1" applyFont="1" applyFill="1" applyBorder="1" applyAlignment="1" applyProtection="1">
      <alignment horizontal="center" vertical="center" wrapText="1"/>
      <protection hidden="1"/>
    </xf>
    <xf numFmtId="0" fontId="4" fillId="0" borderId="13" xfId="0" applyFont="1" applyFill="1" applyBorder="1" applyAlignment="1" applyProtection="1">
      <alignment horizontal="center" vertical="center"/>
      <protection hidden="1"/>
    </xf>
    <xf numFmtId="0" fontId="4" fillId="0" borderId="13" xfId="0" applyFont="1" applyFill="1" applyBorder="1" applyAlignment="1" applyProtection="1">
      <alignment horizontal="left" vertical="center" wrapText="1" indent="2"/>
      <protection hidden="1"/>
    </xf>
    <xf numFmtId="43" fontId="4" fillId="0" borderId="13" xfId="1" applyFont="1" applyFill="1" applyBorder="1" applyAlignment="1" applyProtection="1">
      <alignment horizontal="center" vertical="center"/>
      <protection hidden="1"/>
    </xf>
    <xf numFmtId="0" fontId="4" fillId="0" borderId="10" xfId="0" applyFont="1" applyFill="1" applyBorder="1" applyAlignment="1" applyProtection="1">
      <alignment horizontal="center" vertical="center"/>
      <protection hidden="1"/>
    </xf>
    <xf numFmtId="43" fontId="4" fillId="0" borderId="10" xfId="1" applyFont="1" applyFill="1" applyBorder="1" applyAlignment="1" applyProtection="1">
      <alignment horizontal="center" vertical="center"/>
      <protection hidden="1"/>
    </xf>
    <xf numFmtId="0" fontId="0" fillId="0" borderId="8" xfId="0" applyFill="1" applyBorder="1"/>
    <xf numFmtId="0" fontId="0" fillId="0" borderId="0" xfId="0" applyFill="1" applyBorder="1"/>
    <xf numFmtId="0" fontId="0" fillId="0" borderId="15" xfId="0" applyFill="1" applyBorder="1"/>
    <xf numFmtId="0" fontId="0" fillId="0" borderId="8" xfId="0" applyBorder="1"/>
    <xf numFmtId="165" fontId="4" fillId="0" borderId="0" xfId="0" applyNumberFormat="1" applyFont="1" applyBorder="1" applyAlignment="1">
      <alignment vertical="center"/>
    </xf>
    <xf numFmtId="0" fontId="10" fillId="0" borderId="0" xfId="0" applyFont="1" applyBorder="1"/>
    <xf numFmtId="0" fontId="0" fillId="0" borderId="15" xfId="0" applyBorder="1"/>
    <xf numFmtId="0" fontId="15" fillId="0" borderId="0" xfId="0" applyFont="1" applyBorder="1" applyAlignment="1">
      <alignment vertical="center"/>
    </xf>
    <xf numFmtId="0" fontId="5" fillId="0" borderId="0" xfId="0" applyFont="1" applyBorder="1" applyAlignment="1">
      <alignment horizontal="justify" vertical="center"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4" fillId="0" borderId="10" xfId="0" applyFont="1" applyFill="1" applyBorder="1" applyAlignment="1" applyProtection="1">
      <alignment horizontal="left" vertical="center" wrapText="1" indent="2"/>
      <protection hidden="1"/>
    </xf>
    <xf numFmtId="0" fontId="4" fillId="0" borderId="22" xfId="0" applyFont="1" applyFill="1" applyBorder="1" applyAlignment="1" applyProtection="1">
      <alignment horizontal="center" vertical="center"/>
      <protection hidden="1"/>
    </xf>
    <xf numFmtId="0" fontId="4" fillId="0" borderId="22" xfId="0" applyFont="1" applyFill="1" applyBorder="1" applyAlignment="1" applyProtection="1">
      <alignment horizontal="left" vertical="center" wrapText="1" indent="2"/>
      <protection hidden="1"/>
    </xf>
    <xf numFmtId="43" fontId="4" fillId="0" borderId="22" xfId="1" applyFont="1" applyFill="1" applyBorder="1" applyAlignment="1" applyProtection="1">
      <alignment horizontal="center" vertical="center"/>
      <protection hidden="1"/>
    </xf>
    <xf numFmtId="0" fontId="7" fillId="0" borderId="14" xfId="0" applyFont="1" applyBorder="1" applyAlignment="1">
      <alignment horizontal="right" vertical="center" indent="1"/>
    </xf>
    <xf numFmtId="10" fontId="7" fillId="0" borderId="14" xfId="0" applyNumberFormat="1" applyFont="1" applyBorder="1" applyAlignment="1">
      <alignment horizontal="right" vertical="center" indent="1"/>
    </xf>
    <xf numFmtId="43" fontId="4" fillId="0" borderId="23" xfId="1" applyFont="1" applyFill="1" applyBorder="1" applyAlignment="1" applyProtection="1">
      <alignment horizontal="center" vertical="center"/>
      <protection hidden="1"/>
    </xf>
    <xf numFmtId="0" fontId="20" fillId="0" borderId="0" xfId="4"/>
    <xf numFmtId="164" fontId="3" fillId="7" borderId="5" xfId="2" applyNumberFormat="1" applyFont="1" applyFill="1" applyBorder="1" applyAlignment="1" applyProtection="1">
      <alignment horizontal="center" vertical="center"/>
      <protection hidden="1"/>
    </xf>
    <xf numFmtId="164" fontId="3" fillId="7" borderId="5" xfId="2" applyNumberFormat="1" applyFont="1" applyFill="1" applyBorder="1" applyAlignment="1" applyProtection="1">
      <alignment horizontal="center" vertical="center" wrapText="1"/>
      <protection hidden="1"/>
    </xf>
    <xf numFmtId="0" fontId="0" fillId="7" borderId="0" xfId="0" applyFill="1"/>
    <xf numFmtId="43" fontId="0" fillId="7" borderId="0" xfId="0" applyNumberFormat="1" applyFill="1"/>
    <xf numFmtId="0" fontId="3" fillId="9" borderId="4" xfId="3" applyFont="1" applyFill="1" applyBorder="1" applyAlignment="1" applyProtection="1">
      <alignment horizontal="center" vertical="center"/>
      <protection hidden="1"/>
    </xf>
    <xf numFmtId="43" fontId="3" fillId="9" borderId="5" xfId="1" applyFont="1" applyFill="1" applyBorder="1" applyAlignment="1" applyProtection="1">
      <alignment horizontal="center" vertical="center"/>
      <protection hidden="1"/>
    </xf>
    <xf numFmtId="0" fontId="6" fillId="9" borderId="0" xfId="0" applyFont="1" applyFill="1"/>
    <xf numFmtId="0" fontId="4" fillId="9" borderId="6" xfId="0" applyFont="1" applyFill="1" applyBorder="1" applyAlignment="1" applyProtection="1">
      <alignment horizontal="center" vertical="center"/>
      <protection hidden="1"/>
    </xf>
    <xf numFmtId="0" fontId="4" fillId="9" borderId="6" xfId="0" applyFont="1" applyFill="1" applyBorder="1" applyAlignment="1" applyProtection="1">
      <alignment horizontal="left" vertical="center" wrapText="1" indent="2"/>
      <protection hidden="1"/>
    </xf>
    <xf numFmtId="43" fontId="4" fillId="9" borderId="6" xfId="1" applyFont="1" applyFill="1" applyBorder="1" applyAlignment="1" applyProtection="1">
      <alignment horizontal="center" vertical="center"/>
      <protection hidden="1"/>
    </xf>
    <xf numFmtId="0" fontId="0" fillId="9" borderId="0" xfId="0" applyFont="1" applyFill="1"/>
    <xf numFmtId="0" fontId="4" fillId="9" borderId="22" xfId="0" applyFont="1" applyFill="1" applyBorder="1" applyAlignment="1" applyProtection="1">
      <alignment horizontal="left" vertical="center" wrapText="1" indent="2"/>
      <protection hidden="1"/>
    </xf>
    <xf numFmtId="0" fontId="4" fillId="9" borderId="22" xfId="0" applyFont="1" applyFill="1" applyBorder="1" applyAlignment="1" applyProtection="1">
      <alignment horizontal="center" vertical="center"/>
      <protection hidden="1"/>
    </xf>
    <xf numFmtId="43" fontId="4" fillId="9" borderId="22" xfId="1" applyFont="1" applyFill="1" applyBorder="1" applyAlignment="1" applyProtection="1">
      <alignment horizontal="center" vertical="center"/>
      <protection hidden="1"/>
    </xf>
    <xf numFmtId="0" fontId="4" fillId="9" borderId="7" xfId="0" applyFont="1" applyFill="1" applyBorder="1" applyAlignment="1" applyProtection="1">
      <alignment horizontal="center" vertical="center"/>
      <protection hidden="1"/>
    </xf>
    <xf numFmtId="0" fontId="4" fillId="9" borderId="7" xfId="0" applyFont="1" applyFill="1" applyBorder="1" applyAlignment="1" applyProtection="1">
      <alignment horizontal="left" vertical="center" wrapText="1" indent="2"/>
      <protection hidden="1"/>
    </xf>
    <xf numFmtId="43" fontId="4" fillId="9" borderId="7" xfId="1" applyFont="1" applyFill="1" applyBorder="1" applyAlignment="1" applyProtection="1">
      <alignment horizontal="center" vertical="center"/>
      <protection hidden="1"/>
    </xf>
    <xf numFmtId="43" fontId="4" fillId="9" borderId="23" xfId="1" applyFont="1" applyFill="1" applyBorder="1" applyAlignment="1" applyProtection="1">
      <alignment horizontal="center" vertical="center"/>
      <protection hidden="1"/>
    </xf>
    <xf numFmtId="0" fontId="8" fillId="9" borderId="3" xfId="3" applyFont="1" applyFill="1" applyBorder="1" applyAlignment="1" applyProtection="1">
      <alignment horizontal="center" vertical="center"/>
      <protection hidden="1"/>
    </xf>
    <xf numFmtId="43" fontId="8" fillId="9" borderId="5" xfId="1" applyFont="1" applyFill="1" applyBorder="1" applyAlignment="1" applyProtection="1">
      <alignment horizontal="center" vertical="center"/>
      <protection hidden="1"/>
    </xf>
    <xf numFmtId="0" fontId="12" fillId="9" borderId="0" xfId="0" applyFont="1" applyFill="1"/>
    <xf numFmtId="44" fontId="3" fillId="9" borderId="5" xfId="9" applyFont="1" applyFill="1" applyBorder="1" applyAlignment="1" applyProtection="1">
      <alignment horizontal="center" vertical="center"/>
      <protection hidden="1"/>
    </xf>
    <xf numFmtId="44" fontId="4" fillId="9" borderId="6" xfId="9" applyFont="1" applyFill="1" applyBorder="1" applyAlignment="1" applyProtection="1">
      <alignment horizontal="center" vertical="center"/>
      <protection hidden="1"/>
    </xf>
    <xf numFmtId="44" fontId="4" fillId="9" borderId="22" xfId="9" applyFont="1" applyFill="1" applyBorder="1" applyAlignment="1" applyProtection="1">
      <alignment horizontal="center" vertical="center"/>
      <protection hidden="1"/>
    </xf>
    <xf numFmtId="44" fontId="4" fillId="9" borderId="7" xfId="9" applyFont="1" applyFill="1" applyBorder="1" applyAlignment="1" applyProtection="1">
      <alignment horizontal="center" vertical="center"/>
      <protection hidden="1"/>
    </xf>
    <xf numFmtId="44" fontId="8" fillId="9" borderId="5" xfId="9" applyFont="1" applyFill="1" applyBorder="1" applyAlignment="1" applyProtection="1">
      <alignment horizontal="center" vertical="center"/>
      <protection hidden="1"/>
    </xf>
    <xf numFmtId="0" fontId="4" fillId="9" borderId="0" xfId="0" applyFont="1" applyFill="1" applyBorder="1" applyAlignment="1" applyProtection="1">
      <alignment horizontal="center" vertical="center"/>
      <protection hidden="1"/>
    </xf>
    <xf numFmtId="0" fontId="4" fillId="9" borderId="0" xfId="0" applyFont="1" applyFill="1" applyBorder="1" applyAlignment="1" applyProtection="1">
      <alignment horizontal="left" vertical="center" wrapText="1" indent="2"/>
      <protection hidden="1"/>
    </xf>
    <xf numFmtId="43" fontId="4" fillId="9" borderId="0" xfId="1" applyFont="1" applyFill="1" applyBorder="1" applyAlignment="1" applyProtection="1">
      <alignment horizontal="center" vertical="center"/>
      <protection hidden="1"/>
    </xf>
    <xf numFmtId="43" fontId="4" fillId="9" borderId="15" xfId="1" applyFont="1" applyFill="1" applyBorder="1" applyAlignment="1" applyProtection="1">
      <alignment horizontal="center" vertical="center"/>
      <protection hidden="1"/>
    </xf>
    <xf numFmtId="44" fontId="4" fillId="9" borderId="23" xfId="9" applyFont="1" applyFill="1" applyBorder="1" applyAlignment="1" applyProtection="1">
      <alignment horizontal="center" vertical="center"/>
      <protection hidden="1"/>
    </xf>
    <xf numFmtId="10" fontId="3" fillId="9" borderId="5" xfId="1" applyNumberFormat="1" applyFont="1" applyFill="1" applyBorder="1" applyAlignment="1" applyProtection="1">
      <alignment horizontal="center" vertical="center"/>
      <protection hidden="1"/>
    </xf>
    <xf numFmtId="10" fontId="4" fillId="9" borderId="6" xfId="1" applyNumberFormat="1" applyFont="1" applyFill="1" applyBorder="1" applyAlignment="1" applyProtection="1">
      <alignment horizontal="center" vertical="center"/>
      <protection hidden="1"/>
    </xf>
    <xf numFmtId="10" fontId="4" fillId="9" borderId="22" xfId="1" applyNumberFormat="1" applyFont="1" applyFill="1" applyBorder="1" applyAlignment="1" applyProtection="1">
      <alignment horizontal="center" vertical="center"/>
      <protection hidden="1"/>
    </xf>
    <xf numFmtId="10" fontId="4" fillId="9" borderId="7" xfId="1" applyNumberFormat="1" applyFont="1" applyFill="1" applyBorder="1" applyAlignment="1" applyProtection="1">
      <alignment horizontal="center" vertical="center"/>
      <protection hidden="1"/>
    </xf>
    <xf numFmtId="10" fontId="4" fillId="9" borderId="23" xfId="1" applyNumberFormat="1" applyFont="1" applyFill="1" applyBorder="1" applyAlignment="1" applyProtection="1">
      <alignment horizontal="center" vertical="center"/>
      <protection hidden="1"/>
    </xf>
    <xf numFmtId="10" fontId="8" fillId="9" borderId="5" xfId="1" applyNumberFormat="1" applyFont="1" applyFill="1" applyBorder="1" applyAlignment="1" applyProtection="1">
      <alignment horizontal="center" vertical="center"/>
      <protection hidden="1"/>
    </xf>
    <xf numFmtId="0" fontId="3" fillId="8" borderId="2" xfId="3" applyFont="1" applyFill="1" applyBorder="1" applyAlignment="1" applyProtection="1">
      <alignment horizontal="center" vertical="center"/>
      <protection hidden="1"/>
    </xf>
    <xf numFmtId="0" fontId="3" fillId="8" borderId="3" xfId="3" applyFont="1" applyFill="1" applyBorder="1" applyAlignment="1" applyProtection="1">
      <alignment horizontal="center" vertical="center"/>
      <protection hidden="1"/>
    </xf>
    <xf numFmtId="0" fontId="3" fillId="8" borderId="4" xfId="3" applyFont="1" applyFill="1" applyBorder="1" applyAlignment="1" applyProtection="1">
      <alignment horizontal="center" vertical="center"/>
      <protection hidden="1"/>
    </xf>
    <xf numFmtId="43" fontId="3" fillId="8" borderId="5" xfId="1" applyFont="1" applyFill="1" applyBorder="1" applyAlignment="1" applyProtection="1">
      <alignment horizontal="center" vertical="center"/>
      <protection hidden="1"/>
    </xf>
    <xf numFmtId="0" fontId="6" fillId="8" borderId="0" xfId="0" applyFont="1" applyFill="1"/>
    <xf numFmtId="0" fontId="6" fillId="7" borderId="0" xfId="0" applyFont="1" applyFill="1"/>
    <xf numFmtId="0" fontId="7" fillId="7" borderId="2" xfId="3" applyFont="1" applyFill="1" applyBorder="1" applyAlignment="1" applyProtection="1">
      <alignment horizontal="center" vertical="center"/>
      <protection hidden="1"/>
    </xf>
    <xf numFmtId="0" fontId="7" fillId="7" borderId="3" xfId="3" applyFont="1" applyFill="1" applyBorder="1" applyAlignment="1" applyProtection="1">
      <alignment horizontal="center" vertical="center"/>
      <protection hidden="1"/>
    </xf>
    <xf numFmtId="0" fontId="7" fillId="7" borderId="4" xfId="3" applyFont="1" applyFill="1" applyBorder="1" applyAlignment="1" applyProtection="1">
      <alignment horizontal="center" vertical="center"/>
      <protection hidden="1"/>
    </xf>
    <xf numFmtId="43" fontId="7" fillId="7" borderId="5" xfId="1" applyFont="1" applyFill="1" applyBorder="1" applyAlignment="1" applyProtection="1">
      <alignment horizontal="center" vertical="center"/>
      <protection hidden="1"/>
    </xf>
    <xf numFmtId="0" fontId="7" fillId="7" borderId="19" xfId="3" applyFont="1" applyFill="1" applyBorder="1" applyAlignment="1" applyProtection="1">
      <alignment horizontal="center" vertical="center"/>
      <protection hidden="1"/>
    </xf>
    <xf numFmtId="0" fontId="7" fillId="7" borderId="20" xfId="3" applyFont="1" applyFill="1" applyBorder="1" applyAlignment="1" applyProtection="1">
      <alignment horizontal="center" vertical="center"/>
      <protection hidden="1"/>
    </xf>
    <xf numFmtId="0" fontId="7" fillId="7" borderId="21" xfId="3" applyFont="1" applyFill="1" applyBorder="1" applyAlignment="1" applyProtection="1">
      <alignment horizontal="center" vertical="center"/>
      <protection hidden="1"/>
    </xf>
    <xf numFmtId="43" fontId="7" fillId="7" borderId="1" xfId="1" applyFont="1" applyFill="1" applyBorder="1" applyAlignment="1" applyProtection="1">
      <alignment horizontal="center" vertical="center"/>
      <protection hidden="1"/>
    </xf>
    <xf numFmtId="0" fontId="7" fillId="7" borderId="16" xfId="3" applyFont="1" applyFill="1" applyBorder="1" applyAlignment="1" applyProtection="1">
      <alignment horizontal="center" vertical="center"/>
      <protection hidden="1"/>
    </xf>
    <xf numFmtId="0" fontId="7" fillId="7" borderId="17" xfId="3" applyFont="1" applyFill="1" applyBorder="1" applyAlignment="1" applyProtection="1">
      <alignment horizontal="center" vertical="center"/>
      <protection hidden="1"/>
    </xf>
    <xf numFmtId="0" fontId="7" fillId="7" borderId="18" xfId="3" applyFont="1" applyFill="1" applyBorder="1" applyAlignment="1" applyProtection="1">
      <alignment horizontal="center" vertical="center"/>
      <protection hidden="1"/>
    </xf>
    <xf numFmtId="43" fontId="7" fillId="7" borderId="14" xfId="1" applyFont="1" applyFill="1" applyBorder="1" applyAlignment="1" applyProtection="1">
      <alignment horizontal="center" vertical="center"/>
      <protection hidden="1"/>
    </xf>
    <xf numFmtId="0" fontId="8" fillId="8" borderId="2" xfId="3" applyFont="1" applyFill="1" applyBorder="1" applyAlignment="1" applyProtection="1">
      <alignment horizontal="center" vertical="center"/>
      <protection hidden="1"/>
    </xf>
    <xf numFmtId="0" fontId="8" fillId="8" borderId="3" xfId="3" applyFont="1" applyFill="1" applyBorder="1" applyAlignment="1" applyProtection="1">
      <alignment horizontal="center" vertical="center"/>
      <protection hidden="1"/>
    </xf>
    <xf numFmtId="43" fontId="8" fillId="8" borderId="5" xfId="1" applyFont="1" applyFill="1" applyBorder="1" applyAlignment="1" applyProtection="1">
      <alignment horizontal="center" vertical="center"/>
      <protection hidden="1"/>
    </xf>
    <xf numFmtId="0" fontId="12" fillId="8" borderId="0" xfId="0" applyFont="1" applyFill="1"/>
    <xf numFmtId="0" fontId="21" fillId="0" borderId="24" xfId="4" applyFont="1" applyFill="1" applyBorder="1" applyAlignment="1">
      <alignment horizontal="center"/>
    </xf>
    <xf numFmtId="0" fontId="21" fillId="0" borderId="25" xfId="4" applyFont="1" applyFill="1" applyBorder="1" applyAlignment="1">
      <alignment horizontal="center"/>
    </xf>
    <xf numFmtId="0" fontId="21" fillId="0" borderId="26" xfId="4" applyFont="1" applyFill="1" applyBorder="1" applyAlignment="1">
      <alignment horizontal="center"/>
    </xf>
    <xf numFmtId="0" fontId="21" fillId="0" borderId="27" xfId="4" applyFont="1" applyFill="1" applyBorder="1" applyAlignment="1">
      <alignment horizontal="center"/>
    </xf>
    <xf numFmtId="0" fontId="21" fillId="0" borderId="28" xfId="4" applyFont="1" applyFill="1" applyBorder="1" applyAlignment="1">
      <alignment horizontal="center"/>
    </xf>
    <xf numFmtId="0" fontId="21" fillId="0" borderId="29" xfId="4" applyFont="1" applyFill="1" applyBorder="1" applyAlignment="1">
      <alignment horizontal="center"/>
    </xf>
    <xf numFmtId="0" fontId="22" fillId="0" borderId="30" xfId="4" applyFont="1" applyFill="1" applyBorder="1" applyAlignment="1">
      <alignment horizontal="center" vertical="center"/>
    </xf>
    <xf numFmtId="0" fontId="22" fillId="0" borderId="31" xfId="4" applyFont="1" applyFill="1" applyBorder="1" applyAlignment="1">
      <alignment horizontal="center" vertical="center"/>
    </xf>
    <xf numFmtId="0" fontId="23" fillId="0" borderId="30" xfId="4" applyNumberFormat="1" applyFont="1" applyFill="1" applyBorder="1" applyAlignment="1">
      <alignment horizontal="center" vertical="center"/>
    </xf>
    <xf numFmtId="0" fontId="23" fillId="0" borderId="31" xfId="4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center"/>
    </xf>
    <xf numFmtId="165" fontId="4" fillId="0" borderId="0" xfId="0" applyNumberFormat="1" applyFont="1" applyBorder="1" applyAlignment="1">
      <alignment horizontal="left" vertical="center"/>
    </xf>
    <xf numFmtId="0" fontId="19" fillId="0" borderId="8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3" fillId="8" borderId="2" xfId="3" applyFont="1" applyFill="1" applyBorder="1" applyAlignment="1" applyProtection="1">
      <alignment horizontal="left" vertical="center" indent="2"/>
      <protection hidden="1"/>
    </xf>
    <xf numFmtId="0" fontId="3" fillId="8" borderId="3" xfId="3" applyFont="1" applyFill="1" applyBorder="1" applyAlignment="1" applyProtection="1">
      <alignment horizontal="left" vertical="center" indent="2"/>
      <protection hidden="1"/>
    </xf>
    <xf numFmtId="0" fontId="3" fillId="8" borderId="4" xfId="3" applyFont="1" applyFill="1" applyBorder="1" applyAlignment="1" applyProtection="1">
      <alignment horizontal="left" vertical="center" indent="2"/>
      <protection hidden="1"/>
    </xf>
    <xf numFmtId="0" fontId="8" fillId="8" borderId="3" xfId="3" applyFont="1" applyFill="1" applyBorder="1" applyAlignment="1" applyProtection="1">
      <alignment horizontal="center" vertical="center"/>
      <protection hidden="1"/>
    </xf>
    <xf numFmtId="0" fontId="8" fillId="8" borderId="4" xfId="3" applyFont="1" applyFill="1" applyBorder="1" applyAlignment="1" applyProtection="1">
      <alignment horizontal="center" vertical="center"/>
      <protection hidden="1"/>
    </xf>
    <xf numFmtId="0" fontId="7" fillId="7" borderId="2" xfId="3" applyFont="1" applyFill="1" applyBorder="1" applyAlignment="1" applyProtection="1">
      <alignment horizontal="left" vertical="center" indent="2"/>
      <protection hidden="1"/>
    </xf>
    <xf numFmtId="0" fontId="7" fillId="7" borderId="3" xfId="3" applyFont="1" applyFill="1" applyBorder="1" applyAlignment="1" applyProtection="1">
      <alignment horizontal="left" vertical="center" indent="2"/>
      <protection hidden="1"/>
    </xf>
    <xf numFmtId="0" fontId="7" fillId="7" borderId="4" xfId="3" applyFont="1" applyFill="1" applyBorder="1" applyAlignment="1" applyProtection="1">
      <alignment horizontal="left" vertical="center" indent="2"/>
      <protection hidden="1"/>
    </xf>
    <xf numFmtId="0" fontId="7" fillId="7" borderId="19" xfId="3" applyFont="1" applyFill="1" applyBorder="1" applyAlignment="1" applyProtection="1">
      <alignment horizontal="left" vertical="center" indent="2"/>
      <protection hidden="1"/>
    </xf>
    <xf numFmtId="0" fontId="7" fillId="7" borderId="20" xfId="3" applyFont="1" applyFill="1" applyBorder="1" applyAlignment="1" applyProtection="1">
      <alignment horizontal="left" vertical="center" indent="2"/>
      <protection hidden="1"/>
    </xf>
    <xf numFmtId="0" fontId="7" fillId="7" borderId="21" xfId="3" applyFont="1" applyFill="1" applyBorder="1" applyAlignment="1" applyProtection="1">
      <alignment horizontal="left" vertical="center" indent="2"/>
      <protection hidden="1"/>
    </xf>
    <xf numFmtId="0" fontId="7" fillId="7" borderId="16" xfId="3" applyFont="1" applyFill="1" applyBorder="1" applyAlignment="1" applyProtection="1">
      <alignment horizontal="left" vertical="center" indent="2"/>
      <protection hidden="1"/>
    </xf>
    <xf numFmtId="0" fontId="7" fillId="7" borderId="17" xfId="3" applyFont="1" applyFill="1" applyBorder="1" applyAlignment="1" applyProtection="1">
      <alignment horizontal="left" vertical="center" indent="2"/>
      <protection hidden="1"/>
    </xf>
    <xf numFmtId="0" fontId="7" fillId="7" borderId="18" xfId="3" applyFont="1" applyFill="1" applyBorder="1" applyAlignment="1" applyProtection="1">
      <alignment horizontal="left" vertical="center" indent="2"/>
      <protection hidden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left" vertical="center" indent="1"/>
    </xf>
    <xf numFmtId="0" fontId="7" fillId="0" borderId="17" xfId="0" applyFont="1" applyBorder="1" applyAlignment="1">
      <alignment horizontal="left" vertical="center" indent="1"/>
    </xf>
    <xf numFmtId="0" fontId="7" fillId="0" borderId="18" xfId="0" applyFont="1" applyBorder="1" applyAlignment="1">
      <alignment horizontal="left" vertical="center" indent="1"/>
    </xf>
    <xf numFmtId="0" fontId="7" fillId="0" borderId="2" xfId="0" applyFont="1" applyBorder="1" applyAlignment="1">
      <alignment horizontal="left" vertical="center" indent="1"/>
    </xf>
    <xf numFmtId="0" fontId="7" fillId="0" borderId="3" xfId="0" applyFont="1" applyBorder="1" applyAlignment="1">
      <alignment horizontal="left" vertical="center" indent="1"/>
    </xf>
    <xf numFmtId="0" fontId="7" fillId="0" borderId="4" xfId="0" applyFont="1" applyBorder="1" applyAlignment="1">
      <alignment horizontal="left" vertical="center" indent="1"/>
    </xf>
    <xf numFmtId="164" fontId="3" fillId="7" borderId="2" xfId="2" applyNumberFormat="1" applyFont="1" applyFill="1" applyBorder="1" applyAlignment="1" applyProtection="1">
      <alignment horizontal="center" vertical="center"/>
      <protection hidden="1"/>
    </xf>
    <xf numFmtId="164" fontId="3" fillId="7" borderId="3" xfId="2" applyNumberFormat="1" applyFont="1" applyFill="1" applyBorder="1" applyAlignment="1" applyProtection="1">
      <alignment horizontal="center" vertical="center"/>
      <protection hidden="1"/>
    </xf>
    <xf numFmtId="164" fontId="3" fillId="7" borderId="4" xfId="2" applyNumberFormat="1" applyFont="1" applyFill="1" applyBorder="1" applyAlignment="1" applyProtection="1">
      <alignment horizontal="center" vertical="center"/>
      <protection hidden="1"/>
    </xf>
    <xf numFmtId="0" fontId="3" fillId="9" borderId="2" xfId="3" applyFont="1" applyFill="1" applyBorder="1" applyAlignment="1" applyProtection="1">
      <alignment horizontal="left" vertical="center" indent="2"/>
      <protection hidden="1"/>
    </xf>
    <xf numFmtId="0" fontId="3" fillId="9" borderId="3" xfId="3" applyFont="1" applyFill="1" applyBorder="1" applyAlignment="1" applyProtection="1">
      <alignment horizontal="left" vertical="center" indent="2"/>
      <protection hidden="1"/>
    </xf>
    <xf numFmtId="0" fontId="3" fillId="9" borderId="4" xfId="3" applyFont="1" applyFill="1" applyBorder="1" applyAlignment="1" applyProtection="1">
      <alignment horizontal="left" vertical="center" indent="2"/>
      <protection hidden="1"/>
    </xf>
    <xf numFmtId="0" fontId="8" fillId="9" borderId="3" xfId="3" applyFont="1" applyFill="1" applyBorder="1" applyAlignment="1" applyProtection="1">
      <alignment horizontal="center" vertical="center"/>
      <protection hidden="1"/>
    </xf>
    <xf numFmtId="0" fontId="8" fillId="9" borderId="4" xfId="3" applyFont="1" applyFill="1" applyBorder="1" applyAlignment="1" applyProtection="1">
      <alignment horizontal="center" vertical="center"/>
      <protection hidden="1"/>
    </xf>
  </cellXfs>
  <cellStyles count="10">
    <cellStyle name="60% - Ênfase2" xfId="3" builtinId="36"/>
    <cellStyle name="Ênfase2" xfId="2" builtinId="33"/>
    <cellStyle name="Moeda" xfId="9" builtinId="4"/>
    <cellStyle name="Moeda 2" xfId="7"/>
    <cellStyle name="Normal" xfId="0" builtinId="0"/>
    <cellStyle name="Normal 2" xfId="5"/>
    <cellStyle name="Normal 3" xfId="4"/>
    <cellStyle name="Porcentagem 2" xfId="8"/>
    <cellStyle name="Vírgula" xfId="1" builtinId="3"/>
    <cellStyle name="Vírgula 2" xfId="6"/>
  </cellStyles>
  <dxfs count="0"/>
  <tableStyles count="0" defaultTableStyle="TableStyleMedium2" defaultPivotStyle="PivotStyleLight16"/>
  <colors>
    <mruColors>
      <color rgb="FFFFFF99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179296</xdr:colOff>
      <xdr:row>0</xdr:row>
      <xdr:rowOff>224120</xdr:rowOff>
    </xdr:from>
    <xdr:to>
      <xdr:col>2</xdr:col>
      <xdr:colOff>933153</xdr:colOff>
      <xdr:row>1</xdr:row>
      <xdr:rowOff>405095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296" y="224120"/>
          <a:ext cx="2972622" cy="8085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190502</xdr:colOff>
      <xdr:row>0</xdr:row>
      <xdr:rowOff>224120</xdr:rowOff>
    </xdr:from>
    <xdr:to>
      <xdr:col>2</xdr:col>
      <xdr:colOff>944359</xdr:colOff>
      <xdr:row>1</xdr:row>
      <xdr:rowOff>405095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2" y="224120"/>
          <a:ext cx="2972622" cy="8085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/>
  <dimension ref="A1:L79"/>
  <sheetViews>
    <sheetView showGridLines="0" tabSelected="1" view="pageBreakPreview" zoomScale="70" zoomScaleNormal="70" zoomScaleSheetLayoutView="70" workbookViewId="0">
      <pane ySplit="6" topLeftCell="A7" activePane="bottomLeft" state="frozen"/>
      <selection pane="bottomLeft" activeCell="B5" sqref="B5:I5"/>
    </sheetView>
  </sheetViews>
  <sheetFormatPr defaultRowHeight="15"/>
  <cols>
    <col min="1" max="3" width="16.7109375" customWidth="1"/>
    <col min="4" max="4" width="90.7109375" customWidth="1"/>
    <col min="5" max="5" width="13.28515625" customWidth="1"/>
    <col min="6" max="6" width="17" customWidth="1"/>
    <col min="7" max="7" width="18.140625" customWidth="1"/>
    <col min="8" max="8" width="18.28515625" customWidth="1"/>
    <col min="9" max="9" width="19.7109375" customWidth="1"/>
  </cols>
  <sheetData>
    <row r="1" spans="1:12" ht="49.5" customHeight="1">
      <c r="A1" s="115"/>
      <c r="B1" s="116"/>
      <c r="C1" s="117"/>
      <c r="D1" s="121" t="s">
        <v>132</v>
      </c>
      <c r="E1" s="121"/>
      <c r="F1" s="121"/>
      <c r="G1" s="121"/>
      <c r="H1" s="121"/>
      <c r="I1" s="121"/>
      <c r="J1" s="122"/>
      <c r="K1" s="55"/>
      <c r="L1" s="55"/>
    </row>
    <row r="2" spans="1:12" ht="51.75" customHeight="1">
      <c r="A2" s="118"/>
      <c r="B2" s="119"/>
      <c r="C2" s="120"/>
      <c r="D2" s="123" t="s">
        <v>140</v>
      </c>
      <c r="E2" s="123"/>
      <c r="F2" s="123"/>
      <c r="G2" s="123"/>
      <c r="H2" s="123"/>
      <c r="I2" s="123"/>
      <c r="J2" s="124"/>
      <c r="K2" s="55"/>
      <c r="L2" s="55"/>
    </row>
    <row r="3" spans="1:12" s="1" customFormat="1" ht="24.95" customHeight="1" thickBot="1">
      <c r="A3" s="52" t="s">
        <v>10</v>
      </c>
      <c r="B3" s="148" t="s">
        <v>63</v>
      </c>
      <c r="C3" s="149"/>
      <c r="D3" s="149"/>
      <c r="E3" s="149"/>
      <c r="F3" s="149"/>
      <c r="G3" s="150"/>
      <c r="H3" s="52" t="s">
        <v>13</v>
      </c>
      <c r="I3" s="53"/>
    </row>
    <row r="4" spans="1:12" s="1" customFormat="1" ht="24.95" customHeight="1" thickBot="1">
      <c r="A4" s="2" t="s">
        <v>11</v>
      </c>
      <c r="B4" s="151" t="s">
        <v>70</v>
      </c>
      <c r="C4" s="152"/>
      <c r="D4" s="152"/>
      <c r="E4" s="152"/>
      <c r="F4" s="152"/>
      <c r="G4" s="152"/>
      <c r="H4" s="152"/>
      <c r="I4" s="153"/>
    </row>
    <row r="5" spans="1:12" s="1" customFormat="1" ht="24.95" customHeight="1" thickBot="1">
      <c r="A5" s="2" t="s">
        <v>12</v>
      </c>
      <c r="B5" s="151" t="s">
        <v>64</v>
      </c>
      <c r="C5" s="152"/>
      <c r="D5" s="152"/>
      <c r="E5" s="152"/>
      <c r="F5" s="152"/>
      <c r="G5" s="152"/>
      <c r="H5" s="152"/>
      <c r="I5" s="153"/>
    </row>
    <row r="6" spans="1:12" ht="38.25" thickBot="1">
      <c r="A6" s="28" t="s">
        <v>1</v>
      </c>
      <c r="B6" s="28" t="s">
        <v>14</v>
      </c>
      <c r="C6" s="28" t="s">
        <v>0</v>
      </c>
      <c r="D6" s="28" t="s">
        <v>2</v>
      </c>
      <c r="E6" s="28" t="s">
        <v>3</v>
      </c>
      <c r="F6" s="29" t="s">
        <v>4</v>
      </c>
      <c r="G6" s="30" t="s">
        <v>17</v>
      </c>
      <c r="H6" s="30" t="s">
        <v>16</v>
      </c>
      <c r="I6" s="30" t="s">
        <v>18</v>
      </c>
    </row>
    <row r="7" spans="1:12" s="97" customFormat="1" ht="19.5" thickBot="1">
      <c r="A7" s="93"/>
      <c r="B7" s="94"/>
      <c r="C7" s="95">
        <v>1</v>
      </c>
      <c r="D7" s="132" t="s">
        <v>5</v>
      </c>
      <c r="E7" s="133"/>
      <c r="F7" s="133"/>
      <c r="G7" s="133"/>
      <c r="H7" s="134"/>
      <c r="I7" s="96">
        <f>SUBTOTAL(9,I8:I14)</f>
        <v>0</v>
      </c>
    </row>
    <row r="8" spans="1:12" s="4" customFormat="1" ht="15.75">
      <c r="A8" s="8"/>
      <c r="B8" s="8"/>
      <c r="C8" s="8" t="s">
        <v>6</v>
      </c>
      <c r="D8" s="9" t="s">
        <v>73</v>
      </c>
      <c r="E8" s="8" t="s">
        <v>57</v>
      </c>
      <c r="F8" s="10">
        <v>3</v>
      </c>
      <c r="G8" s="10"/>
      <c r="H8" s="10">
        <f>ROUND(IF($I$3=0,0,(1+$I$3)*G8),2)</f>
        <v>0</v>
      </c>
      <c r="I8" s="10">
        <f>ROUND(F8*H8,2)</f>
        <v>0</v>
      </c>
      <c r="J8" s="146"/>
      <c r="K8" s="147"/>
      <c r="L8" s="147"/>
    </row>
    <row r="9" spans="1:12" s="3" customFormat="1" ht="15.75">
      <c r="A9" s="8"/>
      <c r="B9" s="8"/>
      <c r="C9" s="8" t="s">
        <v>7</v>
      </c>
      <c r="D9" s="9" t="s">
        <v>58</v>
      </c>
      <c r="E9" s="8" t="s">
        <v>22</v>
      </c>
      <c r="F9" s="10">
        <v>4.5</v>
      </c>
      <c r="G9" s="10"/>
      <c r="H9" s="10">
        <f t="shared" ref="H9:H14" si="0">ROUND(IF($I$3=0,0,(1+$I$3)*G9),2)</f>
        <v>0</v>
      </c>
      <c r="I9" s="10">
        <f t="shared" ref="I9:I14" si="1">ROUND(F9*H9,2)</f>
        <v>0</v>
      </c>
      <c r="J9" s="5"/>
    </row>
    <row r="10" spans="1:12" s="3" customFormat="1" ht="15.75">
      <c r="A10" s="8"/>
      <c r="B10" s="8"/>
      <c r="C10" s="8" t="s">
        <v>8</v>
      </c>
      <c r="D10" s="9" t="s">
        <v>59</v>
      </c>
      <c r="E10" s="8" t="s">
        <v>60</v>
      </c>
      <c r="F10" s="10">
        <v>20</v>
      </c>
      <c r="G10" s="10"/>
      <c r="H10" s="10">
        <f t="shared" si="0"/>
        <v>0</v>
      </c>
      <c r="I10" s="10">
        <f t="shared" si="1"/>
        <v>0</v>
      </c>
      <c r="J10" s="5"/>
    </row>
    <row r="11" spans="1:12" s="3" customFormat="1" ht="15.75">
      <c r="A11" s="8"/>
      <c r="B11" s="8"/>
      <c r="C11" s="8" t="s">
        <v>15</v>
      </c>
      <c r="D11" s="9" t="s">
        <v>74</v>
      </c>
      <c r="E11" s="8" t="s">
        <v>60</v>
      </c>
      <c r="F11" s="10">
        <v>15</v>
      </c>
      <c r="G11" s="10"/>
      <c r="H11" s="10">
        <f t="shared" si="0"/>
        <v>0</v>
      </c>
      <c r="I11" s="10">
        <f t="shared" si="1"/>
        <v>0</v>
      </c>
      <c r="J11" s="5"/>
    </row>
    <row r="12" spans="1:12" s="3" customFormat="1" ht="15.75">
      <c r="A12" s="8"/>
      <c r="B12" s="8"/>
      <c r="C12" s="8" t="s">
        <v>9</v>
      </c>
      <c r="D12" s="9" t="s">
        <v>61</v>
      </c>
      <c r="E12" s="8" t="s">
        <v>22</v>
      </c>
      <c r="F12" s="10">
        <v>310.5</v>
      </c>
      <c r="G12" s="10"/>
      <c r="H12" s="10">
        <f>ROUND(IF($I$3=0,0,(1+$I$3)*G12),2)</f>
        <v>0</v>
      </c>
      <c r="I12" s="10">
        <f t="shared" si="1"/>
        <v>0</v>
      </c>
      <c r="J12" s="6"/>
    </row>
    <row r="13" spans="1:12" s="3" customFormat="1" ht="31.5">
      <c r="A13" s="8"/>
      <c r="B13" s="8"/>
      <c r="C13" s="8" t="s">
        <v>75</v>
      </c>
      <c r="D13" s="9" t="s">
        <v>72</v>
      </c>
      <c r="E13" s="8" t="s">
        <v>20</v>
      </c>
      <c r="F13" s="10">
        <v>31.05</v>
      </c>
      <c r="G13" s="10"/>
      <c r="H13" s="10">
        <f t="shared" si="0"/>
        <v>0</v>
      </c>
      <c r="I13" s="10">
        <f t="shared" si="1"/>
        <v>0</v>
      </c>
      <c r="J13" s="6"/>
    </row>
    <row r="14" spans="1:12" s="3" customFormat="1" ht="32.25" thickBot="1">
      <c r="A14" s="8"/>
      <c r="B14" s="8"/>
      <c r="C14" s="8" t="s">
        <v>76</v>
      </c>
      <c r="D14" s="9" t="s">
        <v>62</v>
      </c>
      <c r="E14" s="8" t="s">
        <v>103</v>
      </c>
      <c r="F14" s="10">
        <v>310.5</v>
      </c>
      <c r="G14" s="10"/>
      <c r="H14" s="10">
        <f t="shared" si="0"/>
        <v>0</v>
      </c>
      <c r="I14" s="10">
        <f t="shared" si="1"/>
        <v>0</v>
      </c>
      <c r="J14" s="6"/>
    </row>
    <row r="15" spans="1:12" s="97" customFormat="1" ht="19.5" thickBot="1">
      <c r="A15" s="93"/>
      <c r="B15" s="94"/>
      <c r="C15" s="95">
        <v>2</v>
      </c>
      <c r="D15" s="132" t="s">
        <v>19</v>
      </c>
      <c r="E15" s="133"/>
      <c r="F15" s="133"/>
      <c r="G15" s="133"/>
      <c r="H15" s="134"/>
      <c r="I15" s="96">
        <f>SUBTOTAL(9,I16:I51)</f>
        <v>0</v>
      </c>
    </row>
    <row r="16" spans="1:12" s="98" customFormat="1" ht="19.5" thickBot="1">
      <c r="A16" s="99"/>
      <c r="B16" s="100"/>
      <c r="C16" s="101" t="s">
        <v>23</v>
      </c>
      <c r="D16" s="137" t="s">
        <v>77</v>
      </c>
      <c r="E16" s="138"/>
      <c r="F16" s="138"/>
      <c r="G16" s="138"/>
      <c r="H16" s="139"/>
      <c r="I16" s="102">
        <f>SUBTOTAL(9,I17:I25)</f>
        <v>0</v>
      </c>
    </row>
    <row r="17" spans="1:9" s="4" customFormat="1" ht="15.75">
      <c r="A17" s="8"/>
      <c r="B17" s="8"/>
      <c r="C17" s="8" t="s">
        <v>24</v>
      </c>
      <c r="D17" s="9" t="s">
        <v>78</v>
      </c>
      <c r="E17" s="8" t="s">
        <v>20</v>
      </c>
      <c r="F17" s="10">
        <v>129.80000000000001</v>
      </c>
      <c r="G17" s="10"/>
      <c r="H17" s="10">
        <f t="shared" ref="H17:H55" si="2">ROUND(IF($I$3=0,0,(1+$I$3)*G17),2)</f>
        <v>0</v>
      </c>
      <c r="I17" s="10">
        <f t="shared" ref="I17:I25" si="3">ROUND(F17*H17,2)</f>
        <v>0</v>
      </c>
    </row>
    <row r="18" spans="1:9" s="4" customFormat="1" ht="15.75">
      <c r="A18" s="8"/>
      <c r="B18" s="8"/>
      <c r="C18" s="8" t="s">
        <v>25</v>
      </c>
      <c r="D18" s="9" t="s">
        <v>99</v>
      </c>
      <c r="E18" s="8" t="s">
        <v>20</v>
      </c>
      <c r="F18" s="10">
        <v>0.80600000000000005</v>
      </c>
      <c r="G18" s="10"/>
      <c r="H18" s="10">
        <f t="shared" si="2"/>
        <v>0</v>
      </c>
      <c r="I18" s="10">
        <f t="shared" si="3"/>
        <v>0</v>
      </c>
    </row>
    <row r="19" spans="1:9" s="4" customFormat="1" ht="15.75">
      <c r="A19" s="8"/>
      <c r="B19" s="8"/>
      <c r="C19" s="8" t="s">
        <v>26</v>
      </c>
      <c r="D19" s="9" t="s">
        <v>79</v>
      </c>
      <c r="E19" s="8" t="s">
        <v>20</v>
      </c>
      <c r="F19" s="10">
        <v>0.375</v>
      </c>
      <c r="G19" s="10"/>
      <c r="H19" s="10">
        <f t="shared" si="2"/>
        <v>0</v>
      </c>
      <c r="I19" s="10">
        <f t="shared" si="3"/>
        <v>0</v>
      </c>
    </row>
    <row r="20" spans="1:9" s="4" customFormat="1" ht="15.75">
      <c r="A20" s="8"/>
      <c r="B20" s="8"/>
      <c r="C20" s="8" t="s">
        <v>27</v>
      </c>
      <c r="D20" s="9" t="s">
        <v>80</v>
      </c>
      <c r="E20" s="8" t="s">
        <v>20</v>
      </c>
      <c r="F20" s="10">
        <v>9.7479999999999993</v>
      </c>
      <c r="G20" s="10"/>
      <c r="H20" s="10">
        <f t="shared" si="2"/>
        <v>0</v>
      </c>
      <c r="I20" s="10">
        <f t="shared" si="3"/>
        <v>0</v>
      </c>
    </row>
    <row r="21" spans="1:9" s="4" customFormat="1" ht="15.75">
      <c r="A21" s="8"/>
      <c r="B21" s="8"/>
      <c r="C21" s="8" t="s">
        <v>28</v>
      </c>
      <c r="D21" s="9" t="s">
        <v>81</v>
      </c>
      <c r="E21" s="8" t="s">
        <v>82</v>
      </c>
      <c r="F21" s="10">
        <v>1472</v>
      </c>
      <c r="G21" s="10"/>
      <c r="H21" s="10">
        <f t="shared" si="2"/>
        <v>0</v>
      </c>
      <c r="I21" s="10">
        <f t="shared" si="3"/>
        <v>0</v>
      </c>
    </row>
    <row r="22" spans="1:9" s="4" customFormat="1" ht="15.75">
      <c r="A22" s="8"/>
      <c r="B22" s="8"/>
      <c r="C22" s="8" t="s">
        <v>29</v>
      </c>
      <c r="D22" s="9" t="s">
        <v>83</v>
      </c>
      <c r="E22" s="8" t="s">
        <v>22</v>
      </c>
      <c r="F22" s="10">
        <v>85.43</v>
      </c>
      <c r="G22" s="10"/>
      <c r="H22" s="10">
        <f t="shared" si="2"/>
        <v>0</v>
      </c>
      <c r="I22" s="10">
        <f t="shared" si="3"/>
        <v>0</v>
      </c>
    </row>
    <row r="23" spans="1:9" s="4" customFormat="1" ht="15.75">
      <c r="A23" s="8"/>
      <c r="B23" s="8"/>
      <c r="C23" s="8" t="s">
        <v>30</v>
      </c>
      <c r="D23" s="9" t="s">
        <v>84</v>
      </c>
      <c r="E23" s="8" t="s">
        <v>20</v>
      </c>
      <c r="F23" s="10">
        <v>102.31</v>
      </c>
      <c r="G23" s="10"/>
      <c r="H23" s="10">
        <f t="shared" si="2"/>
        <v>0</v>
      </c>
      <c r="I23" s="10">
        <f t="shared" si="3"/>
        <v>0</v>
      </c>
    </row>
    <row r="24" spans="1:9" s="4" customFormat="1" ht="31.5">
      <c r="A24" s="8"/>
      <c r="B24" s="8"/>
      <c r="C24" s="8" t="s">
        <v>31</v>
      </c>
      <c r="D24" s="9" t="s">
        <v>85</v>
      </c>
      <c r="E24" s="8" t="s">
        <v>20</v>
      </c>
      <c r="F24" s="10">
        <v>31.614000000000001</v>
      </c>
      <c r="G24" s="10"/>
      <c r="H24" s="10">
        <f t="shared" si="2"/>
        <v>0</v>
      </c>
      <c r="I24" s="10">
        <f t="shared" si="3"/>
        <v>0</v>
      </c>
    </row>
    <row r="25" spans="1:9" s="4" customFormat="1" ht="32.25" thickBot="1">
      <c r="A25" s="8"/>
      <c r="B25" s="8"/>
      <c r="C25" s="8" t="s">
        <v>86</v>
      </c>
      <c r="D25" s="9" t="s">
        <v>66</v>
      </c>
      <c r="E25" s="8" t="s">
        <v>103</v>
      </c>
      <c r="F25" s="10">
        <v>316.14</v>
      </c>
      <c r="G25" s="10"/>
      <c r="H25" s="10">
        <f t="shared" si="2"/>
        <v>0</v>
      </c>
      <c r="I25" s="10">
        <f t="shared" si="3"/>
        <v>0</v>
      </c>
    </row>
    <row r="26" spans="1:9" s="98" customFormat="1" ht="19.5" thickBot="1">
      <c r="A26" s="103"/>
      <c r="B26" s="104"/>
      <c r="C26" s="105" t="s">
        <v>32</v>
      </c>
      <c r="D26" s="140" t="s">
        <v>87</v>
      </c>
      <c r="E26" s="141"/>
      <c r="F26" s="141"/>
      <c r="G26" s="141"/>
      <c r="H26" s="142"/>
      <c r="I26" s="106">
        <f>SUBTOTAL(9,I27:I34)</f>
        <v>0</v>
      </c>
    </row>
    <row r="27" spans="1:9" s="4" customFormat="1" ht="16.5" customHeight="1">
      <c r="A27" s="34"/>
      <c r="B27" s="34"/>
      <c r="C27" s="34" t="s">
        <v>33</v>
      </c>
      <c r="D27" s="48" t="s">
        <v>65</v>
      </c>
      <c r="E27" s="34" t="s">
        <v>20</v>
      </c>
      <c r="F27" s="35">
        <v>52.195999999999998</v>
      </c>
      <c r="G27" s="35"/>
      <c r="H27" s="35">
        <f>ROUND(IF($I$3=0,0,(1+$I$3)*G27),2)</f>
        <v>0</v>
      </c>
      <c r="I27" s="35">
        <f>ROUND(F27*H27,2)</f>
        <v>0</v>
      </c>
    </row>
    <row r="28" spans="1:9" s="4" customFormat="1" ht="15.75">
      <c r="A28" s="8"/>
      <c r="B28" s="8"/>
      <c r="C28" s="8" t="s">
        <v>34</v>
      </c>
      <c r="D28" s="9" t="s">
        <v>88</v>
      </c>
      <c r="E28" s="8" t="s">
        <v>22</v>
      </c>
      <c r="F28" s="10">
        <v>33.936</v>
      </c>
      <c r="G28" s="10"/>
      <c r="H28" s="10">
        <f t="shared" ref="H28:H34" si="4">ROUND(IF($I$3=0,0,(1+$I$3)*G28),2)</f>
        <v>0</v>
      </c>
      <c r="I28" s="10">
        <f t="shared" ref="I28:I34" si="5">ROUND(F28*H28,2)</f>
        <v>0</v>
      </c>
    </row>
    <row r="29" spans="1:9" s="4" customFormat="1" ht="15.75">
      <c r="A29" s="8"/>
      <c r="B29" s="8"/>
      <c r="C29" s="8" t="s">
        <v>35</v>
      </c>
      <c r="D29" s="9" t="s">
        <v>89</v>
      </c>
      <c r="E29" s="8" t="s">
        <v>22</v>
      </c>
      <c r="F29" s="10">
        <v>20.72</v>
      </c>
      <c r="G29" s="10"/>
      <c r="H29" s="10">
        <f t="shared" si="4"/>
        <v>0</v>
      </c>
      <c r="I29" s="10">
        <f t="shared" si="5"/>
        <v>0</v>
      </c>
    </row>
    <row r="30" spans="1:9" s="4" customFormat="1" ht="15.75">
      <c r="A30" s="8"/>
      <c r="B30" s="8"/>
      <c r="C30" s="8" t="s">
        <v>36</v>
      </c>
      <c r="D30" s="9" t="s">
        <v>90</v>
      </c>
      <c r="E30" s="8" t="s">
        <v>20</v>
      </c>
      <c r="F30" s="10">
        <v>2.4830000000000001</v>
      </c>
      <c r="G30" s="10"/>
      <c r="H30" s="10">
        <f t="shared" si="4"/>
        <v>0</v>
      </c>
      <c r="I30" s="10">
        <f t="shared" si="5"/>
        <v>0</v>
      </c>
    </row>
    <row r="31" spans="1:9" s="4" customFormat="1" ht="15.75">
      <c r="A31" s="49"/>
      <c r="B31" s="49"/>
      <c r="C31" s="49" t="s">
        <v>37</v>
      </c>
      <c r="D31" s="50" t="s">
        <v>91</v>
      </c>
      <c r="E31" s="49" t="s">
        <v>92</v>
      </c>
      <c r="F31" s="51">
        <v>13</v>
      </c>
      <c r="G31" s="51"/>
      <c r="H31" s="51">
        <f t="shared" si="4"/>
        <v>0</v>
      </c>
      <c r="I31" s="51">
        <f t="shared" si="5"/>
        <v>0</v>
      </c>
    </row>
    <row r="32" spans="1:9" s="4" customFormat="1" ht="15.75">
      <c r="A32" s="49"/>
      <c r="B32" s="49"/>
      <c r="C32" s="49" t="s">
        <v>93</v>
      </c>
      <c r="D32" s="50" t="s">
        <v>84</v>
      </c>
      <c r="E32" s="49" t="s">
        <v>20</v>
      </c>
      <c r="F32" s="51">
        <v>42.503999999999998</v>
      </c>
      <c r="G32" s="51"/>
      <c r="H32" s="51">
        <f t="shared" si="4"/>
        <v>0</v>
      </c>
      <c r="I32" s="51">
        <f t="shared" si="5"/>
        <v>0</v>
      </c>
    </row>
    <row r="33" spans="1:9" s="4" customFormat="1" ht="31.5">
      <c r="A33" s="49"/>
      <c r="B33" s="49"/>
      <c r="C33" s="49" t="s">
        <v>94</v>
      </c>
      <c r="D33" s="50" t="s">
        <v>85</v>
      </c>
      <c r="E33" s="49" t="s">
        <v>20</v>
      </c>
      <c r="F33" s="51">
        <v>11.146000000000001</v>
      </c>
      <c r="G33" s="51"/>
      <c r="H33" s="51">
        <f t="shared" si="4"/>
        <v>0</v>
      </c>
      <c r="I33" s="51">
        <f t="shared" si="5"/>
        <v>0</v>
      </c>
    </row>
    <row r="34" spans="1:9" s="4" customFormat="1" ht="32.25" thickBot="1">
      <c r="A34" s="31"/>
      <c r="B34" s="31"/>
      <c r="C34" s="31" t="s">
        <v>95</v>
      </c>
      <c r="D34" s="32" t="s">
        <v>66</v>
      </c>
      <c r="E34" s="31" t="s">
        <v>103</v>
      </c>
      <c r="F34" s="33">
        <v>111.46</v>
      </c>
      <c r="G34" s="33"/>
      <c r="H34" s="33">
        <f t="shared" si="4"/>
        <v>0</v>
      </c>
      <c r="I34" s="33">
        <f t="shared" si="5"/>
        <v>0</v>
      </c>
    </row>
    <row r="35" spans="1:9" s="98" customFormat="1" ht="19.5" thickBot="1">
      <c r="A35" s="107"/>
      <c r="B35" s="108"/>
      <c r="C35" s="109" t="s">
        <v>38</v>
      </c>
      <c r="D35" s="143" t="s">
        <v>96</v>
      </c>
      <c r="E35" s="144"/>
      <c r="F35" s="144"/>
      <c r="G35" s="144"/>
      <c r="H35" s="145"/>
      <c r="I35" s="110">
        <f>SUBTOTAL(9,I36:I51)</f>
        <v>0</v>
      </c>
    </row>
    <row r="36" spans="1:9" s="4" customFormat="1" ht="15.75">
      <c r="A36" s="8"/>
      <c r="B36" s="8"/>
      <c r="C36" s="8" t="s">
        <v>39</v>
      </c>
      <c r="D36" s="9" t="s">
        <v>97</v>
      </c>
      <c r="E36" s="8" t="s">
        <v>20</v>
      </c>
      <c r="F36" s="10">
        <v>211.12</v>
      </c>
      <c r="G36" s="10"/>
      <c r="H36" s="10">
        <f t="shared" ref="H36:H51" si="6">ROUND(IF($I$3=0,0,(1+$I$3)*G36),2)</f>
        <v>0</v>
      </c>
      <c r="I36" s="10">
        <f t="shared" ref="I36:I51" si="7">ROUND(F36*H36,2)</f>
        <v>0</v>
      </c>
    </row>
    <row r="37" spans="1:9" s="4" customFormat="1" ht="15.75">
      <c r="A37" s="8"/>
      <c r="B37" s="8"/>
      <c r="C37" s="8" t="s">
        <v>40</v>
      </c>
      <c r="D37" s="9" t="s">
        <v>98</v>
      </c>
      <c r="E37" s="8" t="s">
        <v>20</v>
      </c>
      <c r="F37" s="10">
        <v>12.44</v>
      </c>
      <c r="G37" s="10"/>
      <c r="H37" s="10">
        <f t="shared" si="6"/>
        <v>0</v>
      </c>
      <c r="I37" s="10">
        <f t="shared" si="7"/>
        <v>0</v>
      </c>
    </row>
    <row r="38" spans="1:9" s="4" customFormat="1" ht="31.5">
      <c r="A38" s="8"/>
      <c r="B38" s="8"/>
      <c r="C38" s="8" t="s">
        <v>41</v>
      </c>
      <c r="D38" s="9" t="s">
        <v>112</v>
      </c>
      <c r="E38" s="8" t="s">
        <v>20</v>
      </c>
      <c r="F38" s="10">
        <v>42</v>
      </c>
      <c r="G38" s="10"/>
      <c r="H38" s="10">
        <f t="shared" si="6"/>
        <v>0</v>
      </c>
      <c r="I38" s="10">
        <f t="shared" si="7"/>
        <v>0</v>
      </c>
    </row>
    <row r="39" spans="1:9" s="4" customFormat="1" ht="31.5">
      <c r="A39" s="8"/>
      <c r="B39" s="8"/>
      <c r="C39" s="8" t="s">
        <v>67</v>
      </c>
      <c r="D39" s="9" t="s">
        <v>113</v>
      </c>
      <c r="E39" s="8" t="s">
        <v>22</v>
      </c>
      <c r="F39" s="10">
        <v>56</v>
      </c>
      <c r="G39" s="10"/>
      <c r="H39" s="10">
        <f t="shared" si="6"/>
        <v>0</v>
      </c>
      <c r="I39" s="10">
        <f t="shared" si="7"/>
        <v>0</v>
      </c>
    </row>
    <row r="40" spans="1:9" s="4" customFormat="1" ht="15.75">
      <c r="A40" s="49"/>
      <c r="B40" s="49"/>
      <c r="C40" s="8" t="s">
        <v>68</v>
      </c>
      <c r="D40" s="50" t="s">
        <v>114</v>
      </c>
      <c r="E40" s="49" t="s">
        <v>22</v>
      </c>
      <c r="F40" s="51">
        <v>230</v>
      </c>
      <c r="G40" s="51"/>
      <c r="H40" s="51">
        <f t="shared" si="6"/>
        <v>0</v>
      </c>
      <c r="I40" s="51">
        <f t="shared" si="7"/>
        <v>0</v>
      </c>
    </row>
    <row r="41" spans="1:9" s="4" customFormat="1" ht="15.75">
      <c r="A41" s="49"/>
      <c r="B41" s="49"/>
      <c r="C41" s="8" t="s">
        <v>71</v>
      </c>
      <c r="D41" s="50" t="s">
        <v>115</v>
      </c>
      <c r="E41" s="49" t="s">
        <v>82</v>
      </c>
      <c r="F41" s="51">
        <v>50</v>
      </c>
      <c r="G41" s="51"/>
      <c r="H41" s="51">
        <f t="shared" si="6"/>
        <v>0</v>
      </c>
      <c r="I41" s="51">
        <f t="shared" si="7"/>
        <v>0</v>
      </c>
    </row>
    <row r="42" spans="1:9" s="4" customFormat="1" ht="15.75">
      <c r="A42" s="49"/>
      <c r="B42" s="49"/>
      <c r="C42" s="8" t="s">
        <v>100</v>
      </c>
      <c r="D42" s="50" t="s">
        <v>116</v>
      </c>
      <c r="E42" s="49" t="s">
        <v>20</v>
      </c>
      <c r="F42" s="51">
        <v>1.3029999999999999</v>
      </c>
      <c r="G42" s="51"/>
      <c r="H42" s="51">
        <f t="shared" si="6"/>
        <v>0</v>
      </c>
      <c r="I42" s="51">
        <f t="shared" si="7"/>
        <v>0</v>
      </c>
    </row>
    <row r="43" spans="1:9" s="4" customFormat="1" ht="47.25">
      <c r="A43" s="49"/>
      <c r="B43" s="49"/>
      <c r="C43" s="8" t="s">
        <v>101</v>
      </c>
      <c r="D43" s="50" t="s">
        <v>117</v>
      </c>
      <c r="E43" s="49" t="s">
        <v>20</v>
      </c>
      <c r="F43" s="51">
        <v>65</v>
      </c>
      <c r="G43" s="51"/>
      <c r="H43" s="51">
        <f t="shared" si="6"/>
        <v>0</v>
      </c>
      <c r="I43" s="51">
        <f t="shared" si="7"/>
        <v>0</v>
      </c>
    </row>
    <row r="44" spans="1:9" s="4" customFormat="1" ht="31.5">
      <c r="A44" s="49"/>
      <c r="B44" s="49"/>
      <c r="C44" s="8" t="s">
        <v>102</v>
      </c>
      <c r="D44" s="50" t="s">
        <v>118</v>
      </c>
      <c r="E44" s="49" t="s">
        <v>103</v>
      </c>
      <c r="F44" s="51">
        <v>650</v>
      </c>
      <c r="G44" s="51"/>
      <c r="H44" s="51">
        <f t="shared" si="6"/>
        <v>0</v>
      </c>
      <c r="I44" s="51">
        <f t="shared" si="7"/>
        <v>0</v>
      </c>
    </row>
    <row r="45" spans="1:9" s="4" customFormat="1" ht="31.5">
      <c r="A45" s="8"/>
      <c r="B45" s="8"/>
      <c r="C45" s="8" t="s">
        <v>105</v>
      </c>
      <c r="D45" s="9" t="s">
        <v>119</v>
      </c>
      <c r="E45" s="8" t="s">
        <v>20</v>
      </c>
      <c r="F45" s="10">
        <v>110.68</v>
      </c>
      <c r="G45" s="10"/>
      <c r="H45" s="10">
        <f t="shared" si="6"/>
        <v>0</v>
      </c>
      <c r="I45" s="51">
        <f t="shared" si="7"/>
        <v>0</v>
      </c>
    </row>
    <row r="46" spans="1:9" s="4" customFormat="1" ht="47.25">
      <c r="A46" s="11"/>
      <c r="B46" s="11"/>
      <c r="C46" s="11" t="s">
        <v>106</v>
      </c>
      <c r="D46" s="12" t="s">
        <v>117</v>
      </c>
      <c r="E46" s="11" t="s">
        <v>20</v>
      </c>
      <c r="F46" s="13">
        <v>115.506</v>
      </c>
      <c r="G46" s="13"/>
      <c r="H46" s="54">
        <f t="shared" si="6"/>
        <v>0</v>
      </c>
      <c r="I46" s="51">
        <f t="shared" si="7"/>
        <v>0</v>
      </c>
    </row>
    <row r="47" spans="1:9" s="4" customFormat="1" ht="31.5">
      <c r="A47" s="8"/>
      <c r="B47" s="8"/>
      <c r="C47" s="8" t="s">
        <v>107</v>
      </c>
      <c r="D47" s="9" t="s">
        <v>118</v>
      </c>
      <c r="E47" s="8" t="s">
        <v>21</v>
      </c>
      <c r="F47" s="10">
        <v>1155.06</v>
      </c>
      <c r="G47" s="10"/>
      <c r="H47" s="51">
        <f t="shared" si="6"/>
        <v>0</v>
      </c>
      <c r="I47" s="51">
        <f t="shared" si="7"/>
        <v>0</v>
      </c>
    </row>
    <row r="48" spans="1:9" s="4" customFormat="1" ht="15.75">
      <c r="A48" s="8"/>
      <c r="B48" s="8"/>
      <c r="C48" s="8" t="s">
        <v>108</v>
      </c>
      <c r="D48" s="9" t="s">
        <v>120</v>
      </c>
      <c r="E48" s="8" t="s">
        <v>22</v>
      </c>
      <c r="F48" s="10">
        <v>191.93</v>
      </c>
      <c r="G48" s="10"/>
      <c r="H48" s="51">
        <f t="shared" si="6"/>
        <v>0</v>
      </c>
      <c r="I48" s="51">
        <f t="shared" si="7"/>
        <v>0</v>
      </c>
    </row>
    <row r="49" spans="1:9" s="4" customFormat="1" ht="15.75">
      <c r="A49" s="8"/>
      <c r="B49" s="8"/>
      <c r="C49" s="8" t="s">
        <v>109</v>
      </c>
      <c r="D49" s="9" t="s">
        <v>121</v>
      </c>
      <c r="E49" s="8" t="s">
        <v>22</v>
      </c>
      <c r="F49" s="10">
        <v>10</v>
      </c>
      <c r="G49" s="10"/>
      <c r="H49" s="51">
        <f t="shared" si="6"/>
        <v>0</v>
      </c>
      <c r="I49" s="51">
        <f t="shared" si="7"/>
        <v>0</v>
      </c>
    </row>
    <row r="50" spans="1:9" s="4" customFormat="1" ht="15.75">
      <c r="A50" s="8"/>
      <c r="B50" s="8"/>
      <c r="C50" s="8" t="s">
        <v>110</v>
      </c>
      <c r="D50" s="9" t="s">
        <v>122</v>
      </c>
      <c r="E50" s="8" t="s">
        <v>22</v>
      </c>
      <c r="F50" s="10">
        <v>12</v>
      </c>
      <c r="G50" s="10"/>
      <c r="H50" s="51">
        <f t="shared" si="6"/>
        <v>0</v>
      </c>
      <c r="I50" s="51">
        <f t="shared" si="7"/>
        <v>0</v>
      </c>
    </row>
    <row r="51" spans="1:9" s="4" customFormat="1" ht="32.25" thickBot="1">
      <c r="A51" s="8"/>
      <c r="B51" s="8"/>
      <c r="C51" s="8" t="s">
        <v>111</v>
      </c>
      <c r="D51" s="9" t="s">
        <v>123</v>
      </c>
      <c r="E51" s="8" t="s">
        <v>20</v>
      </c>
      <c r="F51" s="10">
        <v>1.4279999999999999</v>
      </c>
      <c r="G51" s="10"/>
      <c r="H51" s="51">
        <f t="shared" si="6"/>
        <v>0</v>
      </c>
      <c r="I51" s="51">
        <f t="shared" si="7"/>
        <v>0</v>
      </c>
    </row>
    <row r="52" spans="1:9" s="97" customFormat="1" ht="19.5" thickBot="1">
      <c r="A52" s="93"/>
      <c r="B52" s="94"/>
      <c r="C52" s="95">
        <v>3</v>
      </c>
      <c r="D52" s="132" t="s">
        <v>130</v>
      </c>
      <c r="E52" s="133"/>
      <c r="F52" s="133"/>
      <c r="G52" s="133"/>
      <c r="H52" s="134"/>
      <c r="I52" s="96">
        <f>SUBTOTAL(9,I53:I53)</f>
        <v>0</v>
      </c>
    </row>
    <row r="53" spans="1:9" s="4" customFormat="1" ht="32.25" thickBot="1">
      <c r="A53" s="8"/>
      <c r="B53" s="8"/>
      <c r="C53" s="8" t="s">
        <v>42</v>
      </c>
      <c r="D53" s="9" t="s">
        <v>131</v>
      </c>
      <c r="E53" s="8" t="s">
        <v>129</v>
      </c>
      <c r="F53" s="10">
        <v>1</v>
      </c>
      <c r="G53" s="10"/>
      <c r="H53" s="51">
        <f t="shared" ref="H53" si="8">ROUND(IF($I$3=0,0,(1+$I$3)*G53),2)</f>
        <v>0</v>
      </c>
      <c r="I53" s="51">
        <f t="shared" ref="I53" si="9">ROUND(F53*H53,2)</f>
        <v>0</v>
      </c>
    </row>
    <row r="54" spans="1:9" s="97" customFormat="1" ht="19.5" thickBot="1">
      <c r="A54" s="93"/>
      <c r="B54" s="94"/>
      <c r="C54" s="95">
        <v>4</v>
      </c>
      <c r="D54" s="132" t="s">
        <v>127</v>
      </c>
      <c r="E54" s="133"/>
      <c r="F54" s="133"/>
      <c r="G54" s="133"/>
      <c r="H54" s="134"/>
      <c r="I54" s="96">
        <f>SUBTOTAL(9,I55:I55)</f>
        <v>0</v>
      </c>
    </row>
    <row r="55" spans="1:9" s="7" customFormat="1" ht="15.75" customHeight="1" thickBot="1">
      <c r="A55" s="11"/>
      <c r="B55" s="8"/>
      <c r="C55" s="11" t="s">
        <v>128</v>
      </c>
      <c r="D55" s="12" t="s">
        <v>69</v>
      </c>
      <c r="E55" s="11" t="s">
        <v>22</v>
      </c>
      <c r="F55" s="13">
        <v>456.61</v>
      </c>
      <c r="G55" s="13"/>
      <c r="H55" s="13">
        <f t="shared" si="2"/>
        <v>0</v>
      </c>
      <c r="I55" s="13">
        <f t="shared" ref="I55" si="10">ROUND(F55*H55,2)</f>
        <v>0</v>
      </c>
    </row>
    <row r="56" spans="1:9" s="114" customFormat="1" ht="21.75" thickBot="1">
      <c r="A56" s="111"/>
      <c r="B56" s="112"/>
      <c r="C56" s="112"/>
      <c r="D56" s="135" t="s">
        <v>138</v>
      </c>
      <c r="E56" s="135"/>
      <c r="F56" s="135"/>
      <c r="G56" s="135"/>
      <c r="H56" s="136"/>
      <c r="I56" s="113">
        <f>SUBTOTAL(9,I7:I55)</f>
        <v>0</v>
      </c>
    </row>
    <row r="57" spans="1:9" ht="15" customHeight="1">
      <c r="A57" s="36"/>
      <c r="B57" s="37"/>
      <c r="C57" s="37"/>
      <c r="D57" s="37"/>
      <c r="E57" s="37"/>
      <c r="F57" s="37"/>
      <c r="G57" s="37"/>
      <c r="H57" s="37"/>
      <c r="I57" s="38"/>
    </row>
    <row r="58" spans="1:9" ht="15" customHeight="1">
      <c r="A58" s="36"/>
      <c r="B58" s="37"/>
      <c r="C58" s="128" t="s">
        <v>53</v>
      </c>
      <c r="D58" s="128"/>
      <c r="E58" s="128"/>
      <c r="F58" s="37"/>
      <c r="G58" s="37"/>
      <c r="H58" s="37"/>
      <c r="I58" s="38"/>
    </row>
    <row r="59" spans="1:9" ht="15" customHeight="1">
      <c r="A59" s="39"/>
      <c r="B59" s="14"/>
      <c r="C59" s="40" t="s">
        <v>124</v>
      </c>
      <c r="D59" s="41"/>
      <c r="E59" s="41"/>
      <c r="F59" s="14"/>
      <c r="G59" s="14"/>
      <c r="H59" s="14"/>
      <c r="I59" s="42"/>
    </row>
    <row r="60" spans="1:9" ht="15" customHeight="1">
      <c r="A60" s="39"/>
      <c r="B60" s="14"/>
      <c r="C60" s="41" t="s">
        <v>125</v>
      </c>
      <c r="D60" s="14"/>
      <c r="E60" s="14"/>
      <c r="F60" s="14"/>
      <c r="G60" s="14"/>
      <c r="H60" s="14"/>
      <c r="I60" s="42"/>
    </row>
    <row r="61" spans="1:9" ht="15" customHeight="1" thickBot="1">
      <c r="A61" s="39"/>
      <c r="B61" s="15"/>
      <c r="C61" s="43"/>
      <c r="D61" s="43"/>
      <c r="E61" s="44"/>
      <c r="F61" s="43"/>
      <c r="G61" s="43"/>
      <c r="H61" s="14"/>
      <c r="I61" s="42"/>
    </row>
    <row r="62" spans="1:9" ht="20.100000000000001" customHeight="1" thickBot="1">
      <c r="A62" s="39"/>
      <c r="B62" s="15"/>
      <c r="C62" s="43"/>
      <c r="D62" s="16" t="s">
        <v>43</v>
      </c>
      <c r="E62" s="17"/>
      <c r="F62" s="125"/>
      <c r="G62" s="126"/>
      <c r="H62" s="126"/>
      <c r="I62" s="127"/>
    </row>
    <row r="63" spans="1:9" ht="20.100000000000001" customHeight="1" thickBot="1">
      <c r="A63" s="39"/>
      <c r="B63" s="15"/>
      <c r="C63" s="43"/>
      <c r="D63" s="18" t="s">
        <v>44</v>
      </c>
      <c r="E63" s="19" t="s">
        <v>45</v>
      </c>
      <c r="F63" s="129" t="s">
        <v>126</v>
      </c>
      <c r="G63" s="130"/>
      <c r="H63" s="130"/>
      <c r="I63" s="131"/>
    </row>
    <row r="64" spans="1:9" ht="20.100000000000001" customHeight="1">
      <c r="A64" s="39"/>
      <c r="B64" s="15"/>
      <c r="C64" s="43"/>
      <c r="D64" s="20" t="s">
        <v>46</v>
      </c>
      <c r="E64" s="21"/>
      <c r="F64" s="125"/>
      <c r="G64" s="126"/>
      <c r="H64" s="126"/>
      <c r="I64" s="127"/>
    </row>
    <row r="65" spans="1:9" ht="20.100000000000001" customHeight="1">
      <c r="A65" s="39"/>
      <c r="B65" s="15"/>
      <c r="C65" s="43"/>
      <c r="D65" s="22" t="s">
        <v>47</v>
      </c>
      <c r="E65" s="23"/>
      <c r="F65" s="125"/>
      <c r="G65" s="126"/>
      <c r="H65" s="126"/>
      <c r="I65" s="127"/>
    </row>
    <row r="66" spans="1:9" ht="20.100000000000001" customHeight="1">
      <c r="A66" s="39"/>
      <c r="B66" s="15"/>
      <c r="C66" s="43"/>
      <c r="D66" s="22" t="s">
        <v>48</v>
      </c>
      <c r="E66" s="23"/>
      <c r="F66" s="125" t="s">
        <v>54</v>
      </c>
      <c r="G66" s="126"/>
      <c r="H66" s="126"/>
      <c r="I66" s="127"/>
    </row>
    <row r="67" spans="1:9" ht="20.100000000000001" customHeight="1">
      <c r="A67" s="39"/>
      <c r="B67" s="15"/>
      <c r="C67" s="43"/>
      <c r="D67" s="22" t="s">
        <v>49</v>
      </c>
      <c r="E67" s="23"/>
      <c r="F67" s="125" t="s">
        <v>55</v>
      </c>
      <c r="G67" s="126"/>
      <c r="H67" s="126"/>
      <c r="I67" s="127"/>
    </row>
    <row r="68" spans="1:9" ht="20.100000000000001" customHeight="1">
      <c r="A68" s="39"/>
      <c r="B68" s="15"/>
      <c r="C68" s="43"/>
      <c r="D68" s="22" t="s">
        <v>50</v>
      </c>
      <c r="E68" s="23"/>
      <c r="F68" s="125" t="s">
        <v>56</v>
      </c>
      <c r="G68" s="126"/>
      <c r="H68" s="126"/>
      <c r="I68" s="127"/>
    </row>
    <row r="69" spans="1:9" ht="20.100000000000001" customHeight="1" thickBot="1">
      <c r="A69" s="39"/>
      <c r="B69" s="15"/>
      <c r="C69" s="43"/>
      <c r="D69" s="24" t="s">
        <v>51</v>
      </c>
      <c r="E69" s="25"/>
      <c r="F69" s="125" t="s">
        <v>104</v>
      </c>
      <c r="G69" s="126"/>
      <c r="H69" s="126"/>
      <c r="I69" s="127"/>
    </row>
    <row r="70" spans="1:9" ht="20.100000000000001" customHeight="1" thickBot="1">
      <c r="A70" s="39"/>
      <c r="B70" s="15"/>
      <c r="C70" s="43"/>
      <c r="D70" s="26" t="s">
        <v>52</v>
      </c>
      <c r="E70" s="27">
        <f>-1+((1+E67+E64+E65)*(1+E66)*(1+E68))/(1-E69)</f>
        <v>0</v>
      </c>
      <c r="F70" s="125"/>
      <c r="G70" s="126"/>
      <c r="H70" s="126"/>
      <c r="I70" s="127"/>
    </row>
    <row r="71" spans="1:9" ht="20.100000000000001" customHeight="1" thickBot="1">
      <c r="A71" s="45"/>
      <c r="B71" s="46"/>
      <c r="C71" s="46"/>
      <c r="D71" s="46"/>
      <c r="E71" s="46"/>
      <c r="F71" s="46"/>
      <c r="G71" s="46"/>
      <c r="H71" s="46"/>
      <c r="I71" s="47"/>
    </row>
    <row r="72" spans="1:9" ht="20.100000000000001" customHeight="1"/>
    <row r="73" spans="1:9" ht="20.100000000000001" customHeight="1"/>
    <row r="74" spans="1:9" ht="20.100000000000001" customHeight="1"/>
    <row r="75" spans="1:9" ht="20.100000000000001" customHeight="1"/>
    <row r="76" spans="1:9" ht="20.100000000000001" customHeight="1"/>
    <row r="77" spans="1:9" ht="20.100000000000001" customHeight="1"/>
    <row r="78" spans="1:9" ht="20.100000000000001" customHeight="1"/>
    <row r="79" spans="1:9" ht="20.100000000000001" customHeight="1"/>
  </sheetData>
  <mergeCells count="25">
    <mergeCell ref="D26:H26"/>
    <mergeCell ref="D35:H35"/>
    <mergeCell ref="D54:H54"/>
    <mergeCell ref="J8:L8"/>
    <mergeCell ref="B3:G3"/>
    <mergeCell ref="B4:I4"/>
    <mergeCell ref="B5:I5"/>
    <mergeCell ref="D7:H7"/>
    <mergeCell ref="D52:H52"/>
    <mergeCell ref="A1:C2"/>
    <mergeCell ref="D1:J1"/>
    <mergeCell ref="D2:J2"/>
    <mergeCell ref="F70:I70"/>
    <mergeCell ref="F62:I62"/>
    <mergeCell ref="F65:I65"/>
    <mergeCell ref="F66:I66"/>
    <mergeCell ref="F67:I67"/>
    <mergeCell ref="F68:I68"/>
    <mergeCell ref="F69:I69"/>
    <mergeCell ref="C58:E58"/>
    <mergeCell ref="F64:I64"/>
    <mergeCell ref="F63:I63"/>
    <mergeCell ref="D15:H15"/>
    <mergeCell ref="D56:H56"/>
    <mergeCell ref="D16:H16"/>
  </mergeCells>
  <phoneticPr fontId="9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53" orientation="landscape" horizontalDpi="4294967293" r:id="rId1"/>
  <headerFooter>
    <oddFooter>&amp;CPágina &amp;P de &amp;N</oddFooter>
  </headerFooter>
  <rowBreaks count="1" manualBreakCount="1">
    <brk id="37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showGridLines="0" view="pageBreakPreview" zoomScale="85" zoomScaleNormal="70" zoomScaleSheetLayoutView="85" workbookViewId="0">
      <pane ySplit="6" topLeftCell="A7" activePane="bottomLeft" state="frozen"/>
      <selection pane="bottomLeft" activeCell="D48" sqref="D48"/>
    </sheetView>
  </sheetViews>
  <sheetFormatPr defaultRowHeight="15"/>
  <cols>
    <col min="1" max="3" width="16.7109375" customWidth="1"/>
    <col min="4" max="4" width="87.5703125" customWidth="1"/>
    <col min="5" max="5" width="13.28515625" hidden="1" customWidth="1"/>
    <col min="6" max="6" width="17" hidden="1" customWidth="1"/>
    <col min="7" max="7" width="18.140625" hidden="1" customWidth="1"/>
    <col min="8" max="8" width="18.28515625" hidden="1" customWidth="1"/>
    <col min="9" max="9" width="21.42578125" bestFit="1" customWidth="1"/>
    <col min="10" max="10" width="12.140625" customWidth="1"/>
    <col min="12" max="12" width="12.7109375" customWidth="1"/>
    <col min="14" max="14" width="11.5703125" bestFit="1" customWidth="1"/>
  </cols>
  <sheetData>
    <row r="1" spans="1:12" ht="49.5" customHeight="1">
      <c r="A1" s="115"/>
      <c r="B1" s="116"/>
      <c r="C1" s="117"/>
      <c r="D1" s="121" t="s">
        <v>132</v>
      </c>
      <c r="E1" s="121"/>
      <c r="F1" s="121"/>
      <c r="G1" s="121"/>
      <c r="H1" s="121"/>
      <c r="I1" s="121"/>
      <c r="J1" s="122"/>
      <c r="K1" s="55"/>
      <c r="L1" s="55"/>
    </row>
    <row r="2" spans="1:12" ht="51.75" customHeight="1">
      <c r="A2" s="118"/>
      <c r="B2" s="119"/>
      <c r="C2" s="120"/>
      <c r="D2" s="123" t="s">
        <v>139</v>
      </c>
      <c r="E2" s="123"/>
      <c r="F2" s="123"/>
      <c r="G2" s="123"/>
      <c r="H2" s="123"/>
      <c r="I2" s="123"/>
      <c r="J2" s="124"/>
      <c r="K2" s="55"/>
      <c r="L2" s="55"/>
    </row>
    <row r="3" spans="1:12" s="1" customFormat="1" ht="24.95" customHeight="1" thickBot="1">
      <c r="A3" s="52" t="s">
        <v>10</v>
      </c>
      <c r="B3" s="148" t="s">
        <v>63</v>
      </c>
      <c r="C3" s="149"/>
      <c r="D3" s="149"/>
      <c r="E3" s="149"/>
      <c r="F3" s="149"/>
      <c r="G3" s="150"/>
      <c r="H3" s="52" t="s">
        <v>13</v>
      </c>
      <c r="I3" s="53" t="s">
        <v>133</v>
      </c>
    </row>
    <row r="4" spans="1:12" s="1" customFormat="1" ht="24.95" customHeight="1" thickBot="1">
      <c r="A4" s="2" t="s">
        <v>11</v>
      </c>
      <c r="B4" s="151" t="s">
        <v>70</v>
      </c>
      <c r="C4" s="152"/>
      <c r="D4" s="152"/>
      <c r="E4" s="152"/>
      <c r="F4" s="152"/>
      <c r="G4" s="152"/>
      <c r="H4" s="152"/>
      <c r="I4" s="153"/>
    </row>
    <row r="5" spans="1:12" s="1" customFormat="1" ht="24.95" customHeight="1" thickBot="1">
      <c r="A5" s="2" t="s">
        <v>12</v>
      </c>
      <c r="B5" s="151" t="s">
        <v>64</v>
      </c>
      <c r="C5" s="152"/>
      <c r="D5" s="152"/>
      <c r="E5" s="152"/>
      <c r="F5" s="152"/>
      <c r="G5" s="152"/>
      <c r="H5" s="152"/>
      <c r="I5" s="153"/>
    </row>
    <row r="6" spans="1:12" s="58" customFormat="1" ht="52.5" customHeight="1" thickBot="1">
      <c r="A6" s="56" t="s">
        <v>0</v>
      </c>
      <c r="B6" s="154" t="s">
        <v>135</v>
      </c>
      <c r="C6" s="155"/>
      <c r="D6" s="156"/>
      <c r="E6" s="57" t="s">
        <v>17</v>
      </c>
      <c r="F6" s="57" t="s">
        <v>16</v>
      </c>
      <c r="G6" s="57" t="s">
        <v>18</v>
      </c>
      <c r="H6" s="57" t="s">
        <v>134</v>
      </c>
      <c r="I6" s="57" t="s">
        <v>136</v>
      </c>
      <c r="J6" s="57" t="s">
        <v>137</v>
      </c>
      <c r="L6" s="59">
        <f>I37</f>
        <v>211172.20999999996</v>
      </c>
    </row>
    <row r="7" spans="1:12" s="62" customFormat="1" ht="19.5" thickBot="1">
      <c r="A7" s="60">
        <v>1</v>
      </c>
      <c r="B7" s="157" t="s">
        <v>5</v>
      </c>
      <c r="C7" s="158"/>
      <c r="D7" s="158"/>
      <c r="E7" s="158"/>
      <c r="F7" s="159"/>
      <c r="G7" s="61" t="e">
        <f>SUBTOTAL(9,G8:G14)</f>
        <v>#VALUE!</v>
      </c>
      <c r="H7" s="61" t="e">
        <f>G7/L6</f>
        <v>#VALUE!</v>
      </c>
      <c r="I7" s="77">
        <v>17245.37</v>
      </c>
      <c r="J7" s="87">
        <f>I7/L6</f>
        <v>8.16649596080848E-2</v>
      </c>
    </row>
    <row r="8" spans="1:12" s="66" customFormat="1" ht="15.75" hidden="1" customHeight="1">
      <c r="A8" s="63" t="s">
        <v>6</v>
      </c>
      <c r="B8" s="64" t="s">
        <v>73</v>
      </c>
      <c r="C8" s="63" t="s">
        <v>57</v>
      </c>
      <c r="D8" s="65">
        <v>3</v>
      </c>
      <c r="E8" s="65">
        <v>919.82</v>
      </c>
      <c r="F8" s="65" t="e">
        <f>ROUND(IF($I$3=0,0,(1+$I$3)*E8),2)</f>
        <v>#VALUE!</v>
      </c>
      <c r="G8" s="65" t="e">
        <f>ROUND(D8*F8,2)</f>
        <v>#VALUE!</v>
      </c>
      <c r="H8" s="65"/>
      <c r="I8" s="78"/>
      <c r="J8" s="65"/>
    </row>
    <row r="9" spans="1:12" s="66" customFormat="1" ht="15.75" hidden="1" customHeight="1">
      <c r="A9" s="63" t="s">
        <v>7</v>
      </c>
      <c r="B9" s="64" t="s">
        <v>58</v>
      </c>
      <c r="C9" s="63" t="s">
        <v>22</v>
      </c>
      <c r="D9" s="65">
        <v>4.5</v>
      </c>
      <c r="E9" s="65">
        <v>905.68</v>
      </c>
      <c r="F9" s="65" t="e">
        <f t="shared" ref="F9:F14" si="0">ROUND(IF($I$3=0,0,(1+$I$3)*E9),2)</f>
        <v>#VALUE!</v>
      </c>
      <c r="G9" s="65" t="e">
        <f t="shared" ref="G9:G14" si="1">ROUND(D9*F9,2)</f>
        <v>#VALUE!</v>
      </c>
      <c r="H9" s="65"/>
      <c r="I9" s="78"/>
      <c r="J9" s="65"/>
    </row>
    <row r="10" spans="1:12" s="66" customFormat="1" ht="15.75" hidden="1" customHeight="1">
      <c r="A10" s="63" t="s">
        <v>8</v>
      </c>
      <c r="B10" s="64" t="s">
        <v>59</v>
      </c>
      <c r="C10" s="63" t="s">
        <v>60</v>
      </c>
      <c r="D10" s="65">
        <v>20</v>
      </c>
      <c r="E10" s="65">
        <v>66.849999999999994</v>
      </c>
      <c r="F10" s="65" t="e">
        <f t="shared" si="0"/>
        <v>#VALUE!</v>
      </c>
      <c r="G10" s="65" t="e">
        <f t="shared" si="1"/>
        <v>#VALUE!</v>
      </c>
      <c r="H10" s="65"/>
      <c r="I10" s="78"/>
      <c r="J10" s="65"/>
    </row>
    <row r="11" spans="1:12" s="66" customFormat="1" ht="15.75" hidden="1" customHeight="1">
      <c r="A11" s="63" t="s">
        <v>15</v>
      </c>
      <c r="B11" s="64" t="s">
        <v>74</v>
      </c>
      <c r="C11" s="63" t="s">
        <v>60</v>
      </c>
      <c r="D11" s="65">
        <v>15</v>
      </c>
      <c r="E11" s="65">
        <v>149.75</v>
      </c>
      <c r="F11" s="65" t="e">
        <f t="shared" si="0"/>
        <v>#VALUE!</v>
      </c>
      <c r="G11" s="65" t="e">
        <f t="shared" si="1"/>
        <v>#VALUE!</v>
      </c>
      <c r="H11" s="65"/>
      <c r="I11" s="78"/>
      <c r="J11" s="65"/>
    </row>
    <row r="12" spans="1:12" s="66" customFormat="1" ht="15.75" hidden="1" customHeight="1">
      <c r="A12" s="63" t="s">
        <v>9</v>
      </c>
      <c r="B12" s="64" t="s">
        <v>61</v>
      </c>
      <c r="C12" s="63" t="s">
        <v>22</v>
      </c>
      <c r="D12" s="65">
        <v>310.5</v>
      </c>
      <c r="E12" s="65">
        <v>7.4</v>
      </c>
      <c r="F12" s="65" t="e">
        <f>ROUND(IF($I$3=0,0,(1+$I$3)*E12),2)</f>
        <v>#VALUE!</v>
      </c>
      <c r="G12" s="65" t="e">
        <f t="shared" si="1"/>
        <v>#VALUE!</v>
      </c>
      <c r="H12" s="65"/>
      <c r="I12" s="78"/>
      <c r="J12" s="65"/>
    </row>
    <row r="13" spans="1:12" s="66" customFormat="1" ht="31.5" hidden="1" customHeight="1">
      <c r="A13" s="63" t="s">
        <v>75</v>
      </c>
      <c r="B13" s="64" t="s">
        <v>72</v>
      </c>
      <c r="C13" s="63" t="s">
        <v>20</v>
      </c>
      <c r="D13" s="65">
        <v>31.05</v>
      </c>
      <c r="E13" s="65">
        <v>9.64</v>
      </c>
      <c r="F13" s="65" t="e">
        <f t="shared" si="0"/>
        <v>#VALUE!</v>
      </c>
      <c r="G13" s="65" t="e">
        <f t="shared" si="1"/>
        <v>#VALUE!</v>
      </c>
      <c r="H13" s="65"/>
      <c r="I13" s="78"/>
      <c r="J13" s="65"/>
    </row>
    <row r="14" spans="1:12" s="66" customFormat="1" ht="32.25" hidden="1" customHeight="1" thickBot="1">
      <c r="A14" s="63" t="s">
        <v>76</v>
      </c>
      <c r="B14" s="64" t="s">
        <v>62</v>
      </c>
      <c r="C14" s="63" t="s">
        <v>103</v>
      </c>
      <c r="D14" s="65">
        <v>310.5</v>
      </c>
      <c r="E14" s="65">
        <v>1.9</v>
      </c>
      <c r="F14" s="65" t="e">
        <f t="shared" si="0"/>
        <v>#VALUE!</v>
      </c>
      <c r="G14" s="65" t="e">
        <f t="shared" si="1"/>
        <v>#VALUE!</v>
      </c>
      <c r="H14" s="65"/>
      <c r="I14" s="78"/>
      <c r="J14" s="65"/>
    </row>
    <row r="15" spans="1:12" s="62" customFormat="1" ht="19.5" thickBot="1">
      <c r="A15" s="60">
        <v>2</v>
      </c>
      <c r="B15" s="157" t="s">
        <v>19</v>
      </c>
      <c r="C15" s="158"/>
      <c r="D15" s="158"/>
      <c r="E15" s="158"/>
      <c r="F15" s="159"/>
      <c r="G15" s="61" t="e">
        <f>SUBTOTAL(9,G16:G31)</f>
        <v>#VALUE!</v>
      </c>
      <c r="H15" s="61"/>
      <c r="I15" s="77">
        <v>167342.82999999999</v>
      </c>
      <c r="J15" s="87">
        <f>I15/L6</f>
        <v>0.79244721642113802</v>
      </c>
    </row>
    <row r="16" spans="1:12" s="66" customFormat="1" ht="15.75" hidden="1" customHeight="1">
      <c r="A16" s="63" t="s">
        <v>39</v>
      </c>
      <c r="B16" s="64" t="s">
        <v>97</v>
      </c>
      <c r="C16" s="63" t="s">
        <v>20</v>
      </c>
      <c r="D16" s="65">
        <v>211.12</v>
      </c>
      <c r="E16" s="65">
        <v>12.37</v>
      </c>
      <c r="F16" s="65" t="e">
        <f t="shared" ref="F16:F31" si="2">ROUND(IF($I$3=0,0,(1+$I$3)*E16),2)</f>
        <v>#VALUE!</v>
      </c>
      <c r="G16" s="65" t="e">
        <f t="shared" ref="G16:G31" si="3">ROUND(D16*F16,2)</f>
        <v>#VALUE!</v>
      </c>
      <c r="H16" s="65"/>
      <c r="I16" s="78"/>
      <c r="J16" s="88"/>
    </row>
    <row r="17" spans="1:10" s="66" customFormat="1" ht="15.75" hidden="1" customHeight="1">
      <c r="A17" s="63" t="s">
        <v>40</v>
      </c>
      <c r="B17" s="64" t="s">
        <v>98</v>
      </c>
      <c r="C17" s="63" t="s">
        <v>20</v>
      </c>
      <c r="D17" s="65">
        <v>12.44</v>
      </c>
      <c r="E17" s="65">
        <v>252.59</v>
      </c>
      <c r="F17" s="65" t="e">
        <f t="shared" si="2"/>
        <v>#VALUE!</v>
      </c>
      <c r="G17" s="65" t="e">
        <f t="shared" si="3"/>
        <v>#VALUE!</v>
      </c>
      <c r="H17" s="65"/>
      <c r="I17" s="78"/>
      <c r="J17" s="88"/>
    </row>
    <row r="18" spans="1:10" s="66" customFormat="1" ht="31.5" hidden="1" customHeight="1">
      <c r="A18" s="63" t="s">
        <v>41</v>
      </c>
      <c r="B18" s="64" t="s">
        <v>112</v>
      </c>
      <c r="C18" s="63" t="s">
        <v>20</v>
      </c>
      <c r="D18" s="65">
        <v>42</v>
      </c>
      <c r="E18" s="65">
        <v>548.52</v>
      </c>
      <c r="F18" s="65" t="e">
        <f t="shared" si="2"/>
        <v>#VALUE!</v>
      </c>
      <c r="G18" s="65" t="e">
        <f t="shared" si="3"/>
        <v>#VALUE!</v>
      </c>
      <c r="H18" s="65"/>
      <c r="I18" s="78"/>
      <c r="J18" s="88"/>
    </row>
    <row r="19" spans="1:10" s="66" customFormat="1" ht="31.5" hidden="1" customHeight="1">
      <c r="A19" s="63" t="s">
        <v>67</v>
      </c>
      <c r="B19" s="64" t="s">
        <v>113</v>
      </c>
      <c r="C19" s="63" t="s">
        <v>22</v>
      </c>
      <c r="D19" s="65">
        <v>56</v>
      </c>
      <c r="E19" s="65">
        <v>460.12799999999999</v>
      </c>
      <c r="F19" s="65" t="e">
        <f t="shared" si="2"/>
        <v>#VALUE!</v>
      </c>
      <c r="G19" s="65" t="e">
        <f t="shared" si="3"/>
        <v>#VALUE!</v>
      </c>
      <c r="H19" s="65"/>
      <c r="I19" s="78"/>
      <c r="J19" s="88"/>
    </row>
    <row r="20" spans="1:10" s="66" customFormat="1" ht="15.75" hidden="1" customHeight="1">
      <c r="A20" s="63" t="s">
        <v>68</v>
      </c>
      <c r="B20" s="67" t="s">
        <v>114</v>
      </c>
      <c r="C20" s="68" t="s">
        <v>22</v>
      </c>
      <c r="D20" s="69">
        <v>230</v>
      </c>
      <c r="E20" s="69">
        <v>6.7</v>
      </c>
      <c r="F20" s="69" t="e">
        <f t="shared" si="2"/>
        <v>#VALUE!</v>
      </c>
      <c r="G20" s="69" t="e">
        <f t="shared" si="3"/>
        <v>#VALUE!</v>
      </c>
      <c r="H20" s="69"/>
      <c r="I20" s="79"/>
      <c r="J20" s="89"/>
    </row>
    <row r="21" spans="1:10" s="66" customFormat="1" ht="15.75" hidden="1" customHeight="1">
      <c r="A21" s="63" t="s">
        <v>71</v>
      </c>
      <c r="B21" s="67" t="s">
        <v>115</v>
      </c>
      <c r="C21" s="68" t="s">
        <v>82</v>
      </c>
      <c r="D21" s="69">
        <v>50</v>
      </c>
      <c r="E21" s="69">
        <v>29.85</v>
      </c>
      <c r="F21" s="69" t="e">
        <f t="shared" si="2"/>
        <v>#VALUE!</v>
      </c>
      <c r="G21" s="69" t="e">
        <f t="shared" si="3"/>
        <v>#VALUE!</v>
      </c>
      <c r="H21" s="69"/>
      <c r="I21" s="79"/>
      <c r="J21" s="89"/>
    </row>
    <row r="22" spans="1:10" s="66" customFormat="1" ht="15.75" hidden="1" customHeight="1">
      <c r="A22" s="63" t="s">
        <v>100</v>
      </c>
      <c r="B22" s="67" t="s">
        <v>116</v>
      </c>
      <c r="C22" s="68" t="s">
        <v>20</v>
      </c>
      <c r="D22" s="69">
        <v>1.3029999999999999</v>
      </c>
      <c r="E22" s="69">
        <v>527.5</v>
      </c>
      <c r="F22" s="69" t="e">
        <f t="shared" si="2"/>
        <v>#VALUE!</v>
      </c>
      <c r="G22" s="69" t="e">
        <f t="shared" si="3"/>
        <v>#VALUE!</v>
      </c>
      <c r="H22" s="69"/>
      <c r="I22" s="79"/>
      <c r="J22" s="89"/>
    </row>
    <row r="23" spans="1:10" s="66" customFormat="1" ht="47.25" hidden="1" customHeight="1">
      <c r="A23" s="63" t="s">
        <v>101</v>
      </c>
      <c r="B23" s="67" t="s">
        <v>117</v>
      </c>
      <c r="C23" s="68" t="s">
        <v>20</v>
      </c>
      <c r="D23" s="69">
        <v>65</v>
      </c>
      <c r="E23" s="69">
        <v>6.5</v>
      </c>
      <c r="F23" s="69" t="e">
        <f t="shared" si="2"/>
        <v>#VALUE!</v>
      </c>
      <c r="G23" s="69" t="e">
        <f t="shared" si="3"/>
        <v>#VALUE!</v>
      </c>
      <c r="H23" s="69"/>
      <c r="I23" s="79"/>
      <c r="J23" s="89"/>
    </row>
    <row r="24" spans="1:10" s="66" customFormat="1" ht="31.5" hidden="1" customHeight="1">
      <c r="A24" s="63" t="s">
        <v>102</v>
      </c>
      <c r="B24" s="67" t="s">
        <v>118</v>
      </c>
      <c r="C24" s="68" t="s">
        <v>103</v>
      </c>
      <c r="D24" s="69">
        <v>650</v>
      </c>
      <c r="E24" s="69">
        <v>1.9</v>
      </c>
      <c r="F24" s="69" t="e">
        <f t="shared" si="2"/>
        <v>#VALUE!</v>
      </c>
      <c r="G24" s="69" t="e">
        <f t="shared" si="3"/>
        <v>#VALUE!</v>
      </c>
      <c r="H24" s="69"/>
      <c r="I24" s="79"/>
      <c r="J24" s="89"/>
    </row>
    <row r="25" spans="1:10" s="66" customFormat="1" ht="31.5" hidden="1" customHeight="1">
      <c r="A25" s="63" t="s">
        <v>105</v>
      </c>
      <c r="B25" s="64" t="s">
        <v>119</v>
      </c>
      <c r="C25" s="63" t="s">
        <v>20</v>
      </c>
      <c r="D25" s="65">
        <v>110.68</v>
      </c>
      <c r="E25" s="65">
        <v>29.81</v>
      </c>
      <c r="F25" s="65" t="e">
        <f t="shared" si="2"/>
        <v>#VALUE!</v>
      </c>
      <c r="G25" s="69" t="e">
        <f t="shared" si="3"/>
        <v>#VALUE!</v>
      </c>
      <c r="H25" s="69"/>
      <c r="I25" s="79"/>
      <c r="J25" s="89"/>
    </row>
    <row r="26" spans="1:10" s="66" customFormat="1" ht="47.25" hidden="1" customHeight="1">
      <c r="A26" s="70" t="s">
        <v>106</v>
      </c>
      <c r="B26" s="71" t="s">
        <v>117</v>
      </c>
      <c r="C26" s="70" t="s">
        <v>20</v>
      </c>
      <c r="D26" s="72">
        <v>115.506</v>
      </c>
      <c r="E26" s="72">
        <v>6.5</v>
      </c>
      <c r="F26" s="73" t="e">
        <f t="shared" si="2"/>
        <v>#VALUE!</v>
      </c>
      <c r="G26" s="69" t="e">
        <f t="shared" si="3"/>
        <v>#VALUE!</v>
      </c>
      <c r="H26" s="69"/>
      <c r="I26" s="79"/>
      <c r="J26" s="89"/>
    </row>
    <row r="27" spans="1:10" s="66" customFormat="1" ht="31.5" hidden="1" customHeight="1">
      <c r="A27" s="63" t="s">
        <v>107</v>
      </c>
      <c r="B27" s="64" t="s">
        <v>118</v>
      </c>
      <c r="C27" s="63" t="s">
        <v>21</v>
      </c>
      <c r="D27" s="65">
        <v>1155.06</v>
      </c>
      <c r="E27" s="65">
        <v>1.9</v>
      </c>
      <c r="F27" s="69" t="e">
        <f t="shared" si="2"/>
        <v>#VALUE!</v>
      </c>
      <c r="G27" s="69" t="e">
        <f t="shared" si="3"/>
        <v>#VALUE!</v>
      </c>
      <c r="H27" s="69"/>
      <c r="I27" s="79"/>
      <c r="J27" s="89"/>
    </row>
    <row r="28" spans="1:10" s="66" customFormat="1" ht="15.75" hidden="1" customHeight="1">
      <c r="A28" s="63" t="s">
        <v>108</v>
      </c>
      <c r="B28" s="64" t="s">
        <v>120</v>
      </c>
      <c r="C28" s="63" t="s">
        <v>22</v>
      </c>
      <c r="D28" s="65">
        <v>191.93</v>
      </c>
      <c r="E28" s="65">
        <v>9.59</v>
      </c>
      <c r="F28" s="69" t="e">
        <f t="shared" si="2"/>
        <v>#VALUE!</v>
      </c>
      <c r="G28" s="69" t="e">
        <f t="shared" si="3"/>
        <v>#VALUE!</v>
      </c>
      <c r="H28" s="69"/>
      <c r="I28" s="79"/>
      <c r="J28" s="89"/>
    </row>
    <row r="29" spans="1:10" s="66" customFormat="1" ht="15.75" hidden="1" customHeight="1">
      <c r="A29" s="63" t="s">
        <v>109</v>
      </c>
      <c r="B29" s="64" t="s">
        <v>121</v>
      </c>
      <c r="C29" s="63" t="s">
        <v>22</v>
      </c>
      <c r="D29" s="65">
        <v>10</v>
      </c>
      <c r="E29" s="65">
        <v>114.89</v>
      </c>
      <c r="F29" s="69" t="e">
        <f t="shared" si="2"/>
        <v>#VALUE!</v>
      </c>
      <c r="G29" s="69" t="e">
        <f t="shared" si="3"/>
        <v>#VALUE!</v>
      </c>
      <c r="H29" s="69"/>
      <c r="I29" s="79"/>
      <c r="J29" s="89"/>
    </row>
    <row r="30" spans="1:10" s="66" customFormat="1" ht="15.75" hidden="1" customHeight="1">
      <c r="A30" s="63" t="s">
        <v>110</v>
      </c>
      <c r="B30" s="64" t="s">
        <v>122</v>
      </c>
      <c r="C30" s="63" t="s">
        <v>22</v>
      </c>
      <c r="D30" s="65">
        <v>12</v>
      </c>
      <c r="E30" s="65">
        <v>54.23</v>
      </c>
      <c r="F30" s="69" t="e">
        <f t="shared" si="2"/>
        <v>#VALUE!</v>
      </c>
      <c r="G30" s="69" t="e">
        <f t="shared" si="3"/>
        <v>#VALUE!</v>
      </c>
      <c r="H30" s="69"/>
      <c r="I30" s="79"/>
      <c r="J30" s="89"/>
    </row>
    <row r="31" spans="1:10" s="66" customFormat="1" ht="32.25" hidden="1" customHeight="1" thickBot="1">
      <c r="A31" s="63" t="s">
        <v>111</v>
      </c>
      <c r="B31" s="64" t="s">
        <v>123</v>
      </c>
      <c r="C31" s="63" t="s">
        <v>20</v>
      </c>
      <c r="D31" s="65">
        <v>1.4279999999999999</v>
      </c>
      <c r="E31" s="65">
        <v>736.32</v>
      </c>
      <c r="F31" s="69" t="e">
        <f t="shared" si="2"/>
        <v>#VALUE!</v>
      </c>
      <c r="G31" s="69" t="e">
        <f t="shared" si="3"/>
        <v>#VALUE!</v>
      </c>
      <c r="H31" s="69"/>
      <c r="I31" s="79"/>
      <c r="J31" s="89"/>
    </row>
    <row r="32" spans="1:10" s="62" customFormat="1" ht="19.5" thickBot="1">
      <c r="A32" s="60">
        <v>3</v>
      </c>
      <c r="B32" s="157" t="s">
        <v>130</v>
      </c>
      <c r="C32" s="158"/>
      <c r="D32" s="158"/>
      <c r="E32" s="158"/>
      <c r="F32" s="159"/>
      <c r="G32" s="61" t="e">
        <f>SUBTOTAL(9,G33:G33)</f>
        <v>#VALUE!</v>
      </c>
      <c r="H32" s="61"/>
      <c r="I32" s="77">
        <v>19059.080000000002</v>
      </c>
      <c r="J32" s="87">
        <f>I32/L6</f>
        <v>9.0253731776543916E-2</v>
      </c>
    </row>
    <row r="33" spans="1:10" s="66" customFormat="1" ht="32.25" hidden="1" customHeight="1" thickBot="1">
      <c r="A33" s="63" t="s">
        <v>42</v>
      </c>
      <c r="B33" s="64" t="s">
        <v>131</v>
      </c>
      <c r="C33" s="63" t="s">
        <v>129</v>
      </c>
      <c r="D33" s="65">
        <v>1</v>
      </c>
      <c r="E33" s="65">
        <v>15036.75</v>
      </c>
      <c r="F33" s="69" t="e">
        <f t="shared" ref="F33" si="4">ROUND(IF($I$3=0,0,(1+$I$3)*E33),2)</f>
        <v>#VALUE!</v>
      </c>
      <c r="G33" s="69" t="e">
        <f t="shared" ref="G33" si="5">ROUND(D33*F33,2)</f>
        <v>#VALUE!</v>
      </c>
      <c r="H33" s="69"/>
      <c r="I33" s="79"/>
      <c r="J33" s="89"/>
    </row>
    <row r="34" spans="1:10" s="62" customFormat="1" ht="19.5" thickBot="1">
      <c r="A34" s="60">
        <v>4</v>
      </c>
      <c r="B34" s="157" t="s">
        <v>127</v>
      </c>
      <c r="C34" s="158"/>
      <c r="D34" s="158"/>
      <c r="E34" s="158"/>
      <c r="F34" s="159"/>
      <c r="G34" s="61" t="e">
        <f>SUBTOTAL(9,G35:G35)</f>
        <v>#VALUE!</v>
      </c>
      <c r="H34" s="61"/>
      <c r="I34" s="77">
        <v>7524.93</v>
      </c>
      <c r="J34" s="87">
        <f>I34/L6</f>
        <v>3.563409219423333E-2</v>
      </c>
    </row>
    <row r="35" spans="1:10" s="66" customFormat="1" ht="15.75" hidden="1" customHeight="1" thickBot="1">
      <c r="A35" s="70" t="s">
        <v>128</v>
      </c>
      <c r="B35" s="71" t="s">
        <v>69</v>
      </c>
      <c r="C35" s="70" t="s">
        <v>22</v>
      </c>
      <c r="D35" s="72">
        <v>456.61</v>
      </c>
      <c r="E35" s="72">
        <v>13</v>
      </c>
      <c r="F35" s="72" t="e">
        <f t="shared" ref="F35" si="6">ROUND(IF($I$3=0,0,(1+$I$3)*E35),2)</f>
        <v>#VALUE!</v>
      </c>
      <c r="G35" s="72" t="e">
        <f t="shared" ref="G35" si="7">ROUND(D35*F35,2)</f>
        <v>#VALUE!</v>
      </c>
      <c r="H35" s="72"/>
      <c r="I35" s="80"/>
      <c r="J35" s="90"/>
    </row>
    <row r="36" spans="1:10" s="66" customFormat="1" ht="15.75" customHeight="1" thickBot="1">
      <c r="A36" s="82"/>
      <c r="B36" s="83"/>
      <c r="C36" s="82"/>
      <c r="D36" s="84"/>
      <c r="E36" s="84"/>
      <c r="F36" s="85"/>
      <c r="G36" s="73"/>
      <c r="H36" s="73"/>
      <c r="I36" s="86"/>
      <c r="J36" s="91"/>
    </row>
    <row r="37" spans="1:10" s="76" customFormat="1" ht="21.75" thickBot="1">
      <c r="A37" s="74"/>
      <c r="B37" s="160" t="s">
        <v>138</v>
      </c>
      <c r="C37" s="160"/>
      <c r="D37" s="160"/>
      <c r="E37" s="160"/>
      <c r="F37" s="161"/>
      <c r="G37" s="75" t="e">
        <f>SUBTOTAL(9,G7:G35)</f>
        <v>#VALUE!</v>
      </c>
      <c r="H37" s="75"/>
      <c r="I37" s="81">
        <f>SUM(I7:I34)</f>
        <v>211172.20999999996</v>
      </c>
      <c r="J37" s="92">
        <f>I37/L6</f>
        <v>1</v>
      </c>
    </row>
    <row r="38" spans="1:10" ht="20.100000000000001" customHeight="1"/>
  </sheetData>
  <mergeCells count="12">
    <mergeCell ref="B6:D6"/>
    <mergeCell ref="B32:F32"/>
    <mergeCell ref="B34:F34"/>
    <mergeCell ref="B37:F37"/>
    <mergeCell ref="B7:F7"/>
    <mergeCell ref="B15:F15"/>
    <mergeCell ref="B5:I5"/>
    <mergeCell ref="A1:C2"/>
    <mergeCell ref="D1:J1"/>
    <mergeCell ref="D2:J2"/>
    <mergeCell ref="B3:G3"/>
    <mergeCell ref="B4:I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3" orientation="landscape" horizontalDpi="4294967293" r:id="rId1"/>
  <headerFooter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Plan._orçamento</vt:lpstr>
      <vt:lpstr>Plan._orçamento (2)</vt:lpstr>
      <vt:lpstr>Plan._orçamento!Area_de_impressao</vt:lpstr>
      <vt:lpstr>'Plan._orçamento (2)'!Area_de_impressao</vt:lpstr>
      <vt:lpstr>Plan._orçamento!Titulos_de_impressao</vt:lpstr>
      <vt:lpstr>'Plan._orçamento (2)'!Titulos_de_impressao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imoan</dc:creator>
  <cp:lastModifiedBy>licitacao002</cp:lastModifiedBy>
  <cp:lastPrinted>2025-05-26T13:01:27Z</cp:lastPrinted>
  <dcterms:created xsi:type="dcterms:W3CDTF">2019-07-18T13:15:49Z</dcterms:created>
  <dcterms:modified xsi:type="dcterms:W3CDTF">2025-05-27T11:54:47Z</dcterms:modified>
</cp:coreProperties>
</file>